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PROGRAMUL ANUAL AL ACHIZTIILOR PUBLICE 2026\"/>
    </mc:Choice>
  </mc:AlternateContent>
  <xr:revisionPtr revIDLastSave="0" documentId="13_ncr:1_{4E5CAE52-F2CF-4CDD-8677-1557AF2F9540}" xr6:coauthVersionLast="36" xr6:coauthVersionMax="36" xr10:uidLastSave="{00000000-0000-0000-0000-000000000000}"/>
  <bookViews>
    <workbookView xWindow="0" yWindow="0" windowWidth="24000" windowHeight="9528" xr2:uid="{B64E6A30-085B-463A-9AC9-DC1DBBD5D3B5}"/>
  </bookViews>
  <sheets>
    <sheet name="rev 15" sheetId="4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6" i="46" l="1"/>
  <c r="D107" i="46" l="1"/>
  <c r="D106" i="46"/>
  <c r="D100" i="46"/>
  <c r="D94" i="46"/>
  <c r="D90" i="46"/>
  <c r="D86" i="46"/>
  <c r="D82" i="46"/>
  <c r="D81" i="46"/>
  <c r="D80" i="46"/>
  <c r="D76" i="46"/>
  <c r="D69" i="46"/>
  <c r="D56" i="46"/>
  <c r="D54" i="46"/>
  <c r="D53" i="46"/>
  <c r="D52" i="46"/>
  <c r="D50" i="46"/>
  <c r="D44" i="46"/>
  <c r="D37" i="46"/>
  <c r="D36" i="46"/>
  <c r="D33" i="46"/>
  <c r="D31" i="46"/>
  <c r="D30" i="46"/>
  <c r="D29" i="46"/>
  <c r="D74" i="46" l="1"/>
  <c r="D35" i="46"/>
</calcChain>
</file>

<file path=xl/sharedStrings.xml><?xml version="1.0" encoding="utf-8"?>
<sst xmlns="http://schemas.openxmlformats.org/spreadsheetml/2006/main" count="418" uniqueCount="186">
  <si>
    <t>DIRECTIA DE SANATATE PUBLICA JUDETEANA PRAHOVA</t>
  </si>
  <si>
    <t>APROB</t>
  </si>
  <si>
    <t>AVIZ</t>
  </si>
  <si>
    <t>DIRECTOR EXECUTIV ADJ. ECONOMIC</t>
  </si>
  <si>
    <t>ANEXA PRIVIND ACHIZITIILE DIRECTE</t>
  </si>
  <si>
    <t>Obiectul achizitiei directe</t>
  </si>
  <si>
    <t>Cod CPV</t>
  </si>
  <si>
    <t>Valoarea estimata            lei fara TVA</t>
  </si>
  <si>
    <t>Sursa de finantare</t>
  </si>
  <si>
    <t>Data estimata pentru initiere</t>
  </si>
  <si>
    <t>Data estimata pentru finalizare</t>
  </si>
  <si>
    <t>INVESTITII</t>
  </si>
  <si>
    <t>venituri proprii</t>
  </si>
  <si>
    <t>Alte bunuri si servicii pentru intretinere si functionare art.bug. 20.01.30 din care:</t>
  </si>
  <si>
    <t>buget de stat  si/sau    venituri proprii</t>
  </si>
  <si>
    <t>Servicii verificare stingatoare</t>
  </si>
  <si>
    <t>50413200-5         35111320-4</t>
  </si>
  <si>
    <t>buget de stat  si/sau     venituri proprii</t>
  </si>
  <si>
    <t xml:space="preserve">Servicii vizualizare program legislatie </t>
  </si>
  <si>
    <t>48500000-3</t>
  </si>
  <si>
    <t>50323000-5</t>
  </si>
  <si>
    <t>Servicii revizie,verificare generatoare (grupuri electrogene)</t>
  </si>
  <si>
    <t>50532300-6</t>
  </si>
  <si>
    <t>Servicii de reparatii, verificare dozatoare de apa</t>
  </si>
  <si>
    <t>51514110-2</t>
  </si>
  <si>
    <t>Servicii de securitate si sanatate in munca SSM-SU</t>
  </si>
  <si>
    <t>71317000-3</t>
  </si>
  <si>
    <t>Verificare RSVTI ,verificare supape</t>
  </si>
  <si>
    <t>71356100-9         71631000-0</t>
  </si>
  <si>
    <t>72318000-7</t>
  </si>
  <si>
    <t>Servicii paza (procedura proprie de achizitie Anexa 2)</t>
  </si>
  <si>
    <t>79713000-5</t>
  </si>
  <si>
    <t>79711000-1</t>
  </si>
  <si>
    <t>Service/reparatii camere de frig</t>
  </si>
  <si>
    <t>50730000-1</t>
  </si>
  <si>
    <t>Servicii dezinsectie,dezinfectie, deratizare</t>
  </si>
  <si>
    <t>90921000-9</t>
  </si>
  <si>
    <t>Servicii control extern analize apa,alimente</t>
  </si>
  <si>
    <t>Servicii de verificare instalatie gaze</t>
  </si>
  <si>
    <t>45333000-0       71356000-8</t>
  </si>
  <si>
    <t>71632000-7         45310000-3</t>
  </si>
  <si>
    <t>50610000-4</t>
  </si>
  <si>
    <t>Servicii informatice</t>
  </si>
  <si>
    <t>72500000-0</t>
  </si>
  <si>
    <t>Certificat semnatura electronica</t>
  </si>
  <si>
    <t>79132100-9</t>
  </si>
  <si>
    <t>Servicii de curatenie</t>
  </si>
  <si>
    <t>90910000-9</t>
  </si>
  <si>
    <t>Licente antivirus tip Business si suport tehnic pentru 1 buc.server (Windons 20008) si 114 statii de lucru de tip Endpoint valabilitate 1 an</t>
  </si>
  <si>
    <t>48761000-0</t>
  </si>
  <si>
    <t xml:space="preserve">Furnituri de birou               art.bug.  20.01.01 </t>
  </si>
  <si>
    <t>Materiale curatenie (sapun spuma, hartie igienica, role prosop)  art.bug.20.01.02</t>
  </si>
  <si>
    <t>Servicii de colectare deseuri periculoase/nepericuloase   art.bug. 20.01.04</t>
  </si>
  <si>
    <t xml:space="preserve"> 90524400-0</t>
  </si>
  <si>
    <t>Telecomunicatii, radio tv,internet art.bug. 20.01.08 din care:</t>
  </si>
  <si>
    <t>−telefonie fixa</t>
  </si>
  <si>
    <t xml:space="preserve">64211000-8        </t>
  </si>
  <si>
    <t>−telefonie mobila</t>
  </si>
  <si>
    <t>64212000-5</t>
  </si>
  <si>
    <t>−internet</t>
  </si>
  <si>
    <t>72411000-4</t>
  </si>
  <si>
    <t>−posta</t>
  </si>
  <si>
    <t>64110000-0</t>
  </si>
  <si>
    <t xml:space="preserve">Materiale si prestari servicii pentru intretinere si functionare  art.bug.20.01.09  din care:                                </t>
  </si>
  <si>
    <t>−medicina muncii</t>
  </si>
  <si>
    <t>85147000-1</t>
  </si>
  <si>
    <t>−tiparituri</t>
  </si>
  <si>
    <t>22800000-8</t>
  </si>
  <si>
    <t>66514110-0</t>
  </si>
  <si>
    <t>−reparatii aparatura medicala</t>
  </si>
  <si>
    <t xml:space="preserve">Materiale sanitare         art.bug.    20.04.02 ,  din care:                                     </t>
  </si>
  <si>
    <t xml:space="preserve"> 33140000-3      19520000-7           38437110-1          24322500-2         33141000-0         15994200-4         18424300-0</t>
  </si>
  <si>
    <t xml:space="preserve">Reactivi ( reactivi de lab, reactivi chimici, truse de diag, disc antib.)     art.bug. 20.04.03 , din care:                              </t>
  </si>
  <si>
    <t>33696500-0;         33141625-7</t>
  </si>
  <si>
    <t>−reactivi chimici</t>
  </si>
  <si>
    <t>33696300-8</t>
  </si>
  <si>
    <t xml:space="preserve">Substante dezinfectante       art.bug.      20.04.04                                 </t>
  </si>
  <si>
    <t>24455000-8                          33741300-9</t>
  </si>
  <si>
    <t xml:space="preserve">Materiale de laborator(medii de cultura sticlarie de laborator si diverse materiale )  art.bug. 20.09          </t>
  </si>
  <si>
    <t>24931250-6         33793000-5            33793000-5           33698100-0</t>
  </si>
  <si>
    <t>− medii de laborator(medii gata de utilizare, medii deshidratate, microorganisme liofilizate,antiseruri)</t>
  </si>
  <si>
    <t>24931250-6</t>
  </si>
  <si>
    <t xml:space="preserve">−sticlarie de laborator </t>
  </si>
  <si>
    <t>33793000-5</t>
  </si>
  <si>
    <t>− diverse consumabile de laborator (cutii Petri, cutii incinerator,hartie filtru,saci autoclavabili,membrane,cuve,criotub,tampoane sterile,recipienti,tuburi,furtun,liner,microseringa,hartie filtru,pungi,sistem dual,cutii colectoare,tuburi test biologie moleculara, varfuri cu filtru biologie moleculara,solutie decontaminare)</t>
  </si>
  <si>
    <t>Alte cheltuieli cu bunuri si servicii art.bug. 20.30.30 din care:</t>
  </si>
  <si>
    <t>−metrologie</t>
  </si>
  <si>
    <t>71630000-3         50433000-9</t>
  </si>
  <si>
    <t>−etalonari</t>
  </si>
  <si>
    <t>50433000-9</t>
  </si>
  <si>
    <t>−asigurare laboratoare</t>
  </si>
  <si>
    <t xml:space="preserve">Obiecte de inventar  art.bug. 20.05.30 din care: </t>
  </si>
  <si>
    <t>80530000-8</t>
  </si>
  <si>
    <t>Carburanti si lubrifianti  (benzina , motorina)  20.01.05</t>
  </si>
  <si>
    <t>09132100-4          09134200-9</t>
  </si>
  <si>
    <t>Elaborat</t>
  </si>
  <si>
    <t>Masini, echipamente si mijloace de transport art.bug.71.01.02, din care:</t>
  </si>
  <si>
    <t>I</t>
  </si>
  <si>
    <t>−reactivi de laborator, truse de diagnosticare, truse HIV,seruri de control,latex,dicuri antibiotice,indicatori)</t>
  </si>
  <si>
    <t>38433200-1</t>
  </si>
  <si>
    <t>Pregatire profesionala art.bug. 20.13</t>
  </si>
  <si>
    <t>Protectia muncii 20.14</t>
  </si>
  <si>
    <t>17143000-3</t>
  </si>
  <si>
    <t>ianuarie 2026</t>
  </si>
  <si>
    <t>decembrie 2026</t>
  </si>
  <si>
    <t>79530000-8</t>
  </si>
  <si>
    <t>Servicii verificare hidranti de interior,exterior, grup pompare</t>
  </si>
  <si>
    <t xml:space="preserve">50413200-5            </t>
  </si>
  <si>
    <t>Lapte praf pentru copii 0-12 luni  20.03.01</t>
  </si>
  <si>
    <t>15511700-0</t>
  </si>
  <si>
    <t>buget de stat</t>
  </si>
  <si>
    <t>Service calculatoare, copiatoare,servere</t>
  </si>
  <si>
    <t>Servicii de mentenanta si gazduire site, administrare conturi de e-mail</t>
  </si>
  <si>
    <t xml:space="preserve">−service auto, manopera  </t>
  </si>
  <si>
    <t xml:space="preserve">50110000-9        </t>
  </si>
  <si>
    <t>Nr. Crt.</t>
  </si>
  <si>
    <t>50000000-5               50800200-3            45259300-0          90915000-4</t>
  </si>
  <si>
    <t>−Birotica (multifunctionale,unitate centrala, laptop, monitor, imprimante, UPS, router, calculator de birou, adaptor wireless,tastatura, mouse)</t>
  </si>
  <si>
    <t xml:space="preserve">30213400-6         32323100-4          30232110-8          30213100-6         31154000-0         30232150-0         32413100-2             30141200-1         30237460-1         30237410-6     </t>
  </si>
  <si>
    <t>Servicii decolmatare, vidanjare, curatare canalizari</t>
  </si>
  <si>
    <t>Servicii de mentenanta si igienizare aparate de aer conditionat</t>
  </si>
  <si>
    <t>−alte materiale sanitare (vata,tifon,alcool sanitar,comprese,plasturi,sistem dual, recipienti/cutii colectare deseuri lichide 19 01 06, medicale)</t>
  </si>
  <si>
    <t xml:space="preserve">33141115-9         33141114-2          24322500-2         19640000-4         44616200-3   33140000-3    </t>
  </si>
  <si>
    <t>90641000-2</t>
  </si>
  <si>
    <t xml:space="preserve">50730000-1        </t>
  </si>
  <si>
    <t>−traduceri documente</t>
  </si>
  <si>
    <t>−apa minerala</t>
  </si>
  <si>
    <t>15981200-1</t>
  </si>
  <si>
    <t>−RCA,CASCO</t>
  </si>
  <si>
    <t>CO2 medical, ARGON, P10   -    20.01.03</t>
  </si>
  <si>
    <t xml:space="preserve"> DIRECTOR EXECUTIV</t>
  </si>
  <si>
    <t>− materiale promotionale ( postere, pixuri inscriptionate)</t>
  </si>
  <si>
    <t>79810000-5              30192121-5</t>
  </si>
  <si>
    <t>Servicii de transport</t>
  </si>
  <si>
    <t>60100000-9            67312000-3</t>
  </si>
  <si>
    <t>Servicii constatare si verificare prize de pamant si instalatii electrice</t>
  </si>
  <si>
    <t>PROGRAMUL ANUAL AL ACHIZITIILOR PUBLICE  PE ANUL 2026</t>
  </si>
  <si>
    <t xml:space="preserve">Monitorizare sisteme antiefractie  si interventie </t>
  </si>
  <si>
    <t>Rotoevaporator/evaporator rotativ</t>
  </si>
  <si>
    <t>Analizor automat - 1 buc.</t>
  </si>
  <si>
    <t>Radiodebitmetru</t>
  </si>
  <si>
    <t>38341000-7</t>
  </si>
  <si>
    <t>38436200-2</t>
  </si>
  <si>
    <t>−servicii verificare tehnica aparatura, ISCIR</t>
  </si>
  <si>
    <t>Servicii de mentenanta si intretinere centrale termice, modul termic</t>
  </si>
  <si>
    <t>Servicii de implementare a aplicatiilor :executie bugetara si salarii</t>
  </si>
  <si>
    <t>aprilie 2026</t>
  </si>
  <si>
    <t>71700000-5</t>
  </si>
  <si>
    <t>Servicii monitorizare flota auto (  inchiriere  gps-uri si acces la aplicatia informatica)</t>
  </si>
  <si>
    <t>Compartiment Achizitii Publice</t>
  </si>
  <si>
    <t>mai 2026</t>
  </si>
  <si>
    <t>Incalzit, iluminat, forta motrica 20.01.03, din care:</t>
  </si>
  <si>
    <t>09310000-5</t>
  </si>
  <si>
    <t>mai  2026</t>
  </si>
  <si>
    <t>71319000-7</t>
  </si>
  <si>
    <t>Servicii de intretinere sisteme antiefractie si supraveghere video/mentenanta sisteme de alarmare</t>
  </si>
  <si>
    <t>Iluminat (CS ONAC)</t>
  </si>
  <si>
    <t xml:space="preserve">66514110-0; 66516000-0 </t>
  </si>
  <si>
    <t xml:space="preserve">33141000-0                19640000-4         19520000-7                    15994200-4               33141123-8         44165100-5          34913000-0               39226220-0              44164310-3   44613800-8         44421722-4                    38437110-1                                   33140000-3     44423000-1     </t>
  </si>
  <si>
    <t xml:space="preserve">31421000-3          71631200-2                 34300000-0 </t>
  </si>
  <si>
    <t>−diverse piese pentru reparatii auto, baterie auto, revizii auto, ITP, jantat/dejantat</t>
  </si>
  <si>
    <t>Diverse consumabile pentru reparatii diverse si pentru aparatura medicala, inlocuire piese de schimb la calculatoare,laptop-uri,imprimante, servere, standarde, sare dedurizare apa, aplicare folie autoadeziva, inlocuire vane modul termic,ordine deplasate, mapa corespondenta, mutare chiuveta, dezinstalare/instalare gps,kit trusa auto, electrod, etc), prelungire dom dspph.ro, senzori</t>
  </si>
  <si>
    <t>85145000-7          71600000-4         72225000-8     71630000-3</t>
  </si>
  <si>
    <t>71322100-2;  71300000-1; 71621000-7</t>
  </si>
  <si>
    <t>Servicii de intocmire antemasuratori, deviz estimativ, caiet de sarcini acoperis str Transilvaniei</t>
  </si>
  <si>
    <t>iunie 2026</t>
  </si>
  <si>
    <t xml:space="preserve">18143000-3           31000000-6             31681000-3             33141623-3                38414000-0           39711130-9                 39717200-3               42122230-1              39130000-2             18832000-0              39122100-4         39180000-7         32552110-1         31515000-9             39515440-1           39180000-7               44621200-1               39711130-9              42161000-5             39516123-2         39715240-1          34928480-6           44423400-5     33793000-5             </t>
  </si>
  <si>
    <t>30197642-8       22852000-7          30192121-5         30125120-8               30192700-8     30192113-6</t>
  </si>
  <si>
    <t>33761000-2  33760000-5  33711900-6</t>
  </si>
  <si>
    <t>−Diverse obiecte inventar (halate,bocanci,stabilizator,prelungitor,trusa prim ajutor,termohigrometru,frigider,ap.aer conditionat, pompa manuala recoltare, dulap, papuci lab,scaun,telefon birou, dispozitiv instant, frigider, mobilier laborator, jaluzele,lampi bactericide, boiler, calorifer electric, masca chiuveta, steaguri Romania si UE; scrumiera de perete, indicator semnalizare pentru loc de fumat), capsule de portelan, trepied, site ceramice.</t>
  </si>
  <si>
    <t>Servicii transport , manipulare si demontare/montare butelii la laboratoare; transport si manipulare bunuri, servicii  de preluare reactivi expirati si butelii goale cu continut de monoxid de carbon</t>
  </si>
  <si>
    <t xml:space="preserve"> 98300000-6;  98390000-3;   90523000-9</t>
  </si>
  <si>
    <t>98113100-9</t>
  </si>
  <si>
    <t>iulie 2026</t>
  </si>
  <si>
    <t>33694000-1                          33651510-6         33696500-0         33141625-7         33696300-8  33124131-2</t>
  </si>
  <si>
    <t xml:space="preserve">50421000-2         50400000-9           71630000-3           50800000-3 </t>
  </si>
  <si>
    <t>50421000-2; 50421200-4; 50412000-6</t>
  </si>
  <si>
    <r>
      <t xml:space="preserve">45331100-7         45330000-9         50800000-3         45453000-7          45332000-3         71520000-9           45310000-3         44411000-4                                              45232100-3          </t>
    </r>
    <r>
      <rPr>
        <sz val="9"/>
        <rFont val="Arial"/>
        <family val="2"/>
      </rPr>
      <t>45261310-0</t>
    </r>
    <r>
      <rPr>
        <sz val="9"/>
        <rFont val="Arial"/>
        <family val="2"/>
        <charset val="238"/>
      </rPr>
      <t xml:space="preserve">                                                    45231113-0                45421000-4                45421100-5              45317000-2         45259300-9         45442100-8         45232460-4                  45259300-0         50000000-5  </t>
    </r>
    <r>
      <rPr>
        <sz val="9"/>
        <rFont val="Arial"/>
        <family val="2"/>
      </rPr>
      <t>71520000-9</t>
    </r>
    <r>
      <rPr>
        <b/>
        <sz val="9"/>
        <rFont val="Arial"/>
        <family val="2"/>
      </rPr>
      <t xml:space="preserve">     45261000-4      45261910-6</t>
    </r>
  </si>
  <si>
    <t>Reparatii curente art.bug.20.02  (rep.usi/ ferestre termopan,  reparatii instalatii sanitare, electrice, igienizare spatii birouri, refacere paviment si inlocuire mocheta, inlocuire usi interior si jaluzele,reparatii calorifere), lucrari de hidroizolare, servicii de supraveghere a lucrarilor  de refacere hidroizolatie la acoperis tip terasa la cladirea DSPJ PH, Ploiesti, str Tache Ionescu, nr.13, lucrari de reparatii la acoperisul corpului de cladire C2 din str Transilvaniei, nr.2</t>
  </si>
  <si>
    <t>Consultanta si expertizare - servicii de expertizare art.bug 20.12</t>
  </si>
  <si>
    <t xml:space="preserve">24110000-8    24111000-5         </t>
  </si>
  <si>
    <t xml:space="preserve">33140000-4                         44165100-5         15994200-4         31711140-6         44211200-4         31524110-9         44164200-9         33140000-4         38500000-0         31512000-8              31521000-4           72417000-6  35125100-7                33141117-3         24322500-2           38432200-4         18143000-3         38432210-7            33140000-3          32413100-2            19522000-1            38000000-5         42955000-5         30192153-8         22121000-4         15872400-5                     30199500-5                     22900000-9         33141620-2         34913000-0    30125000-1     22800000-8       </t>
  </si>
  <si>
    <t>72263000-6   48440000-4</t>
  </si>
  <si>
    <t>Revizia nr. 15 conform fila buget nr. CAZ 8482/2026, nr inreg DSPJ PH 19120/26.08.2026; CAZ 9322/27.08.2026</t>
  </si>
  <si>
    <r>
      <t xml:space="preserve">Consolidari 71.01.01 </t>
    </r>
    <r>
      <rPr>
        <sz val="9"/>
        <rFont val="Arial"/>
        <family val="2"/>
      </rPr>
      <t>(Expertiza tehnica privind rezistenta la seism a cladirii si intocmirea documentatiei de avizare lucrari -actualizare)</t>
    </r>
  </si>
  <si>
    <t>NR. 19321/31.08.2026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</si>
</sst>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i/>
      <sz val="9"/>
      <name val="Arial"/>
      <family val="2"/>
      <charset val="238"/>
    </font>
    <font>
      <sz val="10"/>
      <name val="Times New Roman"/>
      <family val="1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Times New Roman"/>
      <family val="1"/>
      <charset val="238"/>
    </font>
    <font>
      <sz val="9"/>
      <name val="Arial"/>
      <family val="2"/>
    </font>
    <font>
      <sz val="11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01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4" fillId="0" borderId="1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/>
    <xf numFmtId="1" fontId="6" fillId="0" borderId="0" xfId="0" applyNumberFormat="1" applyFont="1" applyFill="1" applyAlignment="1">
      <alignment horizontal="right" vertical="top" wrapText="1"/>
    </xf>
    <xf numFmtId="0" fontId="4" fillId="0" borderId="0" xfId="0" applyFont="1" applyFill="1" applyBorder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right"/>
    </xf>
    <xf numFmtId="1" fontId="4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centerContinuous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4" fillId="0" borderId="0" xfId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/>
    <xf numFmtId="0" fontId="4" fillId="0" borderId="1" xfId="0" applyFont="1" applyFill="1" applyBorder="1"/>
    <xf numFmtId="0" fontId="4" fillId="2" borderId="0" xfId="0" applyFont="1" applyFill="1"/>
    <xf numFmtId="0" fontId="4" fillId="0" borderId="0" xfId="0" applyFont="1" applyFill="1" applyAlignment="1">
      <alignment horizontal="right"/>
    </xf>
    <xf numFmtId="4" fontId="4" fillId="0" borderId="0" xfId="0" applyNumberFormat="1" applyFont="1" applyFill="1" applyBorder="1" applyAlignment="1">
      <alignment horizontal="center" vertical="center"/>
    </xf>
    <xf numFmtId="1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top" wrapText="1"/>
    </xf>
    <xf numFmtId="4" fontId="4" fillId="0" borderId="0" xfId="0" applyNumberFormat="1" applyFont="1" applyFill="1" applyBorder="1" applyAlignment="1">
      <alignment horizontal="right" vertical="center"/>
    </xf>
    <xf numFmtId="0" fontId="4" fillId="0" borderId="3" xfId="0" applyFont="1" applyFill="1" applyBorder="1"/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wrapText="1"/>
    </xf>
    <xf numFmtId="3" fontId="4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 wrapText="1"/>
    </xf>
    <xf numFmtId="3" fontId="2" fillId="0" borderId="0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left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3" fontId="2" fillId="3" borderId="1" xfId="0" applyNumberFormat="1" applyFont="1" applyFill="1" applyBorder="1" applyAlignment="1">
      <alignment horizontal="left" vertical="center" wrapText="1"/>
    </xf>
    <xf numFmtId="3" fontId="2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left" vertical="center" wrapText="1"/>
    </xf>
    <xf numFmtId="2" fontId="11" fillId="0" borderId="1" xfId="0" applyNumberFormat="1" applyFont="1" applyFill="1" applyBorder="1" applyAlignment="1">
      <alignment horizontal="left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right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/>
    </xf>
    <xf numFmtId="1" fontId="4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1" fontId="4" fillId="0" borderId="0" xfId="0" applyNumberFormat="1" applyFont="1" applyFill="1" applyAlignment="1">
      <alignment horizontal="center"/>
    </xf>
    <xf numFmtId="1" fontId="2" fillId="0" borderId="0" xfId="0" applyNumberFormat="1" applyFont="1" applyFill="1" applyAlignment="1">
      <alignment horizontal="center" wrapText="1"/>
    </xf>
    <xf numFmtId="0" fontId="3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top" wrapText="1"/>
    </xf>
  </cellXfs>
  <cellStyles count="2">
    <cellStyle name="Normal" xfId="0" builtinId="0"/>
    <cellStyle name="Normal 7" xfId="1" xr:uid="{9C1448D1-9B16-491B-93B8-87C81610AAC6}"/>
  </cellStyles>
  <dxfs count="0"/>
  <tableStyles count="0" defaultTableStyle="TableStyleMedium2" defaultPivotStyle="PivotStyleLight16"/>
  <colors>
    <mruColors>
      <color rgb="FFCCFFCC"/>
      <color rgb="FFA9CF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69364-3A14-464A-8357-A711AD5737D5}">
  <dimension ref="A1:AC163"/>
  <sheetViews>
    <sheetView tabSelected="1" workbookViewId="0">
      <selection activeCell="E5" sqref="E5:G5"/>
    </sheetView>
  </sheetViews>
  <sheetFormatPr defaultRowHeight="11.4" x14ac:dyDescent="0.2"/>
  <cols>
    <col min="1" max="1" width="4.109375" style="18" customWidth="1"/>
    <col min="2" max="2" width="44.109375" style="18" customWidth="1"/>
    <col min="3" max="3" width="16.88671875" style="88" customWidth="1"/>
    <col min="4" max="4" width="14" style="34" customWidth="1"/>
    <col min="5" max="5" width="19.109375" style="34" customWidth="1"/>
    <col min="6" max="6" width="14.109375" style="18" customWidth="1"/>
    <col min="7" max="7" width="17.109375" style="18" customWidth="1"/>
    <col min="8" max="8" width="10.33203125" style="18" customWidth="1"/>
    <col min="9" max="9" width="16" style="18" customWidth="1"/>
    <col min="10" max="10" width="8.88671875" style="18"/>
    <col min="11" max="11" width="9.88671875" style="18" bestFit="1" customWidth="1"/>
    <col min="12" max="248" width="8.88671875" style="18"/>
    <col min="249" max="249" width="5.44140625" style="18" customWidth="1"/>
    <col min="250" max="250" width="40" style="18" customWidth="1"/>
    <col min="251" max="251" width="16.88671875" style="18" customWidth="1"/>
    <col min="252" max="252" width="14" style="18" customWidth="1"/>
    <col min="253" max="253" width="17.5546875" style="18" customWidth="1"/>
    <col min="254" max="254" width="14.109375" style="18" customWidth="1"/>
    <col min="255" max="255" width="15.44140625" style="18" customWidth="1"/>
    <col min="256" max="258" width="8.88671875" style="18"/>
    <col min="259" max="259" width="10.6640625" style="18" customWidth="1"/>
    <col min="260" max="261" width="8.88671875" style="18"/>
    <col min="262" max="262" width="12.33203125" style="18" customWidth="1"/>
    <col min="263" max="504" width="8.88671875" style="18"/>
    <col min="505" max="505" width="5.44140625" style="18" customWidth="1"/>
    <col min="506" max="506" width="40" style="18" customWidth="1"/>
    <col min="507" max="507" width="16.88671875" style="18" customWidth="1"/>
    <col min="508" max="508" width="14" style="18" customWidth="1"/>
    <col min="509" max="509" width="17.5546875" style="18" customWidth="1"/>
    <col min="510" max="510" width="14.109375" style="18" customWidth="1"/>
    <col min="511" max="511" width="15.44140625" style="18" customWidth="1"/>
    <col min="512" max="514" width="8.88671875" style="18"/>
    <col min="515" max="515" width="10.6640625" style="18" customWidth="1"/>
    <col min="516" max="517" width="8.88671875" style="18"/>
    <col min="518" max="518" width="12.33203125" style="18" customWidth="1"/>
    <col min="519" max="760" width="8.88671875" style="18"/>
    <col min="761" max="761" width="5.44140625" style="18" customWidth="1"/>
    <col min="762" max="762" width="40" style="18" customWidth="1"/>
    <col min="763" max="763" width="16.88671875" style="18" customWidth="1"/>
    <col min="764" max="764" width="14" style="18" customWidth="1"/>
    <col min="765" max="765" width="17.5546875" style="18" customWidth="1"/>
    <col min="766" max="766" width="14.109375" style="18" customWidth="1"/>
    <col min="767" max="767" width="15.44140625" style="18" customWidth="1"/>
    <col min="768" max="770" width="8.88671875" style="18"/>
    <col min="771" max="771" width="10.6640625" style="18" customWidth="1"/>
    <col min="772" max="773" width="8.88671875" style="18"/>
    <col min="774" max="774" width="12.33203125" style="18" customWidth="1"/>
    <col min="775" max="1016" width="8.88671875" style="18"/>
    <col min="1017" max="1017" width="5.44140625" style="18" customWidth="1"/>
    <col min="1018" max="1018" width="40" style="18" customWidth="1"/>
    <col min="1019" max="1019" width="16.88671875" style="18" customWidth="1"/>
    <col min="1020" max="1020" width="14" style="18" customWidth="1"/>
    <col min="1021" max="1021" width="17.5546875" style="18" customWidth="1"/>
    <col min="1022" max="1022" width="14.109375" style="18" customWidth="1"/>
    <col min="1023" max="1023" width="15.44140625" style="18" customWidth="1"/>
    <col min="1024" max="1026" width="8.88671875" style="18"/>
    <col min="1027" max="1027" width="10.6640625" style="18" customWidth="1"/>
    <col min="1028" max="1029" width="8.88671875" style="18"/>
    <col min="1030" max="1030" width="12.33203125" style="18" customWidth="1"/>
    <col min="1031" max="1272" width="8.88671875" style="18"/>
    <col min="1273" max="1273" width="5.44140625" style="18" customWidth="1"/>
    <col min="1274" max="1274" width="40" style="18" customWidth="1"/>
    <col min="1275" max="1275" width="16.88671875" style="18" customWidth="1"/>
    <col min="1276" max="1276" width="14" style="18" customWidth="1"/>
    <col min="1277" max="1277" width="17.5546875" style="18" customWidth="1"/>
    <col min="1278" max="1278" width="14.109375" style="18" customWidth="1"/>
    <col min="1279" max="1279" width="15.44140625" style="18" customWidth="1"/>
    <col min="1280" max="1282" width="8.88671875" style="18"/>
    <col min="1283" max="1283" width="10.6640625" style="18" customWidth="1"/>
    <col min="1284" max="1285" width="8.88671875" style="18"/>
    <col min="1286" max="1286" width="12.33203125" style="18" customWidth="1"/>
    <col min="1287" max="1528" width="8.88671875" style="18"/>
    <col min="1529" max="1529" width="5.44140625" style="18" customWidth="1"/>
    <col min="1530" max="1530" width="40" style="18" customWidth="1"/>
    <col min="1531" max="1531" width="16.88671875" style="18" customWidth="1"/>
    <col min="1532" max="1532" width="14" style="18" customWidth="1"/>
    <col min="1533" max="1533" width="17.5546875" style="18" customWidth="1"/>
    <col min="1534" max="1534" width="14.109375" style="18" customWidth="1"/>
    <col min="1535" max="1535" width="15.44140625" style="18" customWidth="1"/>
    <col min="1536" max="1538" width="8.88671875" style="18"/>
    <col min="1539" max="1539" width="10.6640625" style="18" customWidth="1"/>
    <col min="1540" max="1541" width="8.88671875" style="18"/>
    <col min="1542" max="1542" width="12.33203125" style="18" customWidth="1"/>
    <col min="1543" max="1784" width="8.88671875" style="18"/>
    <col min="1785" max="1785" width="5.44140625" style="18" customWidth="1"/>
    <col min="1786" max="1786" width="40" style="18" customWidth="1"/>
    <col min="1787" max="1787" width="16.88671875" style="18" customWidth="1"/>
    <col min="1788" max="1788" width="14" style="18" customWidth="1"/>
    <col min="1789" max="1789" width="17.5546875" style="18" customWidth="1"/>
    <col min="1790" max="1790" width="14.109375" style="18" customWidth="1"/>
    <col min="1791" max="1791" width="15.44140625" style="18" customWidth="1"/>
    <col min="1792" max="1794" width="8.88671875" style="18"/>
    <col min="1795" max="1795" width="10.6640625" style="18" customWidth="1"/>
    <col min="1796" max="1797" width="8.88671875" style="18"/>
    <col min="1798" max="1798" width="12.33203125" style="18" customWidth="1"/>
    <col min="1799" max="2040" width="8.88671875" style="18"/>
    <col min="2041" max="2041" width="5.44140625" style="18" customWidth="1"/>
    <col min="2042" max="2042" width="40" style="18" customWidth="1"/>
    <col min="2043" max="2043" width="16.88671875" style="18" customWidth="1"/>
    <col min="2044" max="2044" width="14" style="18" customWidth="1"/>
    <col min="2045" max="2045" width="17.5546875" style="18" customWidth="1"/>
    <col min="2046" max="2046" width="14.109375" style="18" customWidth="1"/>
    <col min="2047" max="2047" width="15.44140625" style="18" customWidth="1"/>
    <col min="2048" max="2050" width="8.88671875" style="18"/>
    <col min="2051" max="2051" width="10.6640625" style="18" customWidth="1"/>
    <col min="2052" max="2053" width="8.88671875" style="18"/>
    <col min="2054" max="2054" width="12.33203125" style="18" customWidth="1"/>
    <col min="2055" max="2296" width="8.88671875" style="18"/>
    <col min="2297" max="2297" width="5.44140625" style="18" customWidth="1"/>
    <col min="2298" max="2298" width="40" style="18" customWidth="1"/>
    <col min="2299" max="2299" width="16.88671875" style="18" customWidth="1"/>
    <col min="2300" max="2300" width="14" style="18" customWidth="1"/>
    <col min="2301" max="2301" width="17.5546875" style="18" customWidth="1"/>
    <col min="2302" max="2302" width="14.109375" style="18" customWidth="1"/>
    <col min="2303" max="2303" width="15.44140625" style="18" customWidth="1"/>
    <col min="2304" max="2306" width="8.88671875" style="18"/>
    <col min="2307" max="2307" width="10.6640625" style="18" customWidth="1"/>
    <col min="2308" max="2309" width="8.88671875" style="18"/>
    <col min="2310" max="2310" width="12.33203125" style="18" customWidth="1"/>
    <col min="2311" max="2552" width="8.88671875" style="18"/>
    <col min="2553" max="2553" width="5.44140625" style="18" customWidth="1"/>
    <col min="2554" max="2554" width="40" style="18" customWidth="1"/>
    <col min="2555" max="2555" width="16.88671875" style="18" customWidth="1"/>
    <col min="2556" max="2556" width="14" style="18" customWidth="1"/>
    <col min="2557" max="2557" width="17.5546875" style="18" customWidth="1"/>
    <col min="2558" max="2558" width="14.109375" style="18" customWidth="1"/>
    <col min="2559" max="2559" width="15.44140625" style="18" customWidth="1"/>
    <col min="2560" max="2562" width="8.88671875" style="18"/>
    <col min="2563" max="2563" width="10.6640625" style="18" customWidth="1"/>
    <col min="2564" max="2565" width="8.88671875" style="18"/>
    <col min="2566" max="2566" width="12.33203125" style="18" customWidth="1"/>
    <col min="2567" max="2808" width="8.88671875" style="18"/>
    <col min="2809" max="2809" width="5.44140625" style="18" customWidth="1"/>
    <col min="2810" max="2810" width="40" style="18" customWidth="1"/>
    <col min="2811" max="2811" width="16.88671875" style="18" customWidth="1"/>
    <col min="2812" max="2812" width="14" style="18" customWidth="1"/>
    <col min="2813" max="2813" width="17.5546875" style="18" customWidth="1"/>
    <col min="2814" max="2814" width="14.109375" style="18" customWidth="1"/>
    <col min="2815" max="2815" width="15.44140625" style="18" customWidth="1"/>
    <col min="2816" max="2818" width="8.88671875" style="18"/>
    <col min="2819" max="2819" width="10.6640625" style="18" customWidth="1"/>
    <col min="2820" max="2821" width="8.88671875" style="18"/>
    <col min="2822" max="2822" width="12.33203125" style="18" customWidth="1"/>
    <col min="2823" max="3064" width="8.88671875" style="18"/>
    <col min="3065" max="3065" width="5.44140625" style="18" customWidth="1"/>
    <col min="3066" max="3066" width="40" style="18" customWidth="1"/>
    <col min="3067" max="3067" width="16.88671875" style="18" customWidth="1"/>
    <col min="3068" max="3068" width="14" style="18" customWidth="1"/>
    <col min="3069" max="3069" width="17.5546875" style="18" customWidth="1"/>
    <col min="3070" max="3070" width="14.109375" style="18" customWidth="1"/>
    <col min="3071" max="3071" width="15.44140625" style="18" customWidth="1"/>
    <col min="3072" max="3074" width="8.88671875" style="18"/>
    <col min="3075" max="3075" width="10.6640625" style="18" customWidth="1"/>
    <col min="3076" max="3077" width="8.88671875" style="18"/>
    <col min="3078" max="3078" width="12.33203125" style="18" customWidth="1"/>
    <col min="3079" max="3320" width="8.88671875" style="18"/>
    <col min="3321" max="3321" width="5.44140625" style="18" customWidth="1"/>
    <col min="3322" max="3322" width="40" style="18" customWidth="1"/>
    <col min="3323" max="3323" width="16.88671875" style="18" customWidth="1"/>
    <col min="3324" max="3324" width="14" style="18" customWidth="1"/>
    <col min="3325" max="3325" width="17.5546875" style="18" customWidth="1"/>
    <col min="3326" max="3326" width="14.109375" style="18" customWidth="1"/>
    <col min="3327" max="3327" width="15.44140625" style="18" customWidth="1"/>
    <col min="3328" max="3330" width="8.88671875" style="18"/>
    <col min="3331" max="3331" width="10.6640625" style="18" customWidth="1"/>
    <col min="3332" max="3333" width="8.88671875" style="18"/>
    <col min="3334" max="3334" width="12.33203125" style="18" customWidth="1"/>
    <col min="3335" max="3576" width="8.88671875" style="18"/>
    <col min="3577" max="3577" width="5.44140625" style="18" customWidth="1"/>
    <col min="3578" max="3578" width="40" style="18" customWidth="1"/>
    <col min="3579" max="3579" width="16.88671875" style="18" customWidth="1"/>
    <col min="3580" max="3580" width="14" style="18" customWidth="1"/>
    <col min="3581" max="3581" width="17.5546875" style="18" customWidth="1"/>
    <col min="3582" max="3582" width="14.109375" style="18" customWidth="1"/>
    <col min="3583" max="3583" width="15.44140625" style="18" customWidth="1"/>
    <col min="3584" max="3586" width="8.88671875" style="18"/>
    <col min="3587" max="3587" width="10.6640625" style="18" customWidth="1"/>
    <col min="3588" max="3589" width="8.88671875" style="18"/>
    <col min="3590" max="3590" width="12.33203125" style="18" customWidth="1"/>
    <col min="3591" max="3832" width="8.88671875" style="18"/>
    <col min="3833" max="3833" width="5.44140625" style="18" customWidth="1"/>
    <col min="3834" max="3834" width="40" style="18" customWidth="1"/>
    <col min="3835" max="3835" width="16.88671875" style="18" customWidth="1"/>
    <col min="3836" max="3836" width="14" style="18" customWidth="1"/>
    <col min="3837" max="3837" width="17.5546875" style="18" customWidth="1"/>
    <col min="3838" max="3838" width="14.109375" style="18" customWidth="1"/>
    <col min="3839" max="3839" width="15.44140625" style="18" customWidth="1"/>
    <col min="3840" max="3842" width="8.88671875" style="18"/>
    <col min="3843" max="3843" width="10.6640625" style="18" customWidth="1"/>
    <col min="3844" max="3845" width="8.88671875" style="18"/>
    <col min="3846" max="3846" width="12.33203125" style="18" customWidth="1"/>
    <col min="3847" max="4088" width="8.88671875" style="18"/>
    <col min="4089" max="4089" width="5.44140625" style="18" customWidth="1"/>
    <col min="4090" max="4090" width="40" style="18" customWidth="1"/>
    <col min="4091" max="4091" width="16.88671875" style="18" customWidth="1"/>
    <col min="4092" max="4092" width="14" style="18" customWidth="1"/>
    <col min="4093" max="4093" width="17.5546875" style="18" customWidth="1"/>
    <col min="4094" max="4094" width="14.109375" style="18" customWidth="1"/>
    <col min="4095" max="4095" width="15.44140625" style="18" customWidth="1"/>
    <col min="4096" max="4098" width="8.88671875" style="18"/>
    <col min="4099" max="4099" width="10.6640625" style="18" customWidth="1"/>
    <col min="4100" max="4101" width="8.88671875" style="18"/>
    <col min="4102" max="4102" width="12.33203125" style="18" customWidth="1"/>
    <col min="4103" max="4344" width="8.88671875" style="18"/>
    <col min="4345" max="4345" width="5.44140625" style="18" customWidth="1"/>
    <col min="4346" max="4346" width="40" style="18" customWidth="1"/>
    <col min="4347" max="4347" width="16.88671875" style="18" customWidth="1"/>
    <col min="4348" max="4348" width="14" style="18" customWidth="1"/>
    <col min="4349" max="4349" width="17.5546875" style="18" customWidth="1"/>
    <col min="4350" max="4350" width="14.109375" style="18" customWidth="1"/>
    <col min="4351" max="4351" width="15.44140625" style="18" customWidth="1"/>
    <col min="4352" max="4354" width="8.88671875" style="18"/>
    <col min="4355" max="4355" width="10.6640625" style="18" customWidth="1"/>
    <col min="4356" max="4357" width="8.88671875" style="18"/>
    <col min="4358" max="4358" width="12.33203125" style="18" customWidth="1"/>
    <col min="4359" max="4600" width="8.88671875" style="18"/>
    <col min="4601" max="4601" width="5.44140625" style="18" customWidth="1"/>
    <col min="4602" max="4602" width="40" style="18" customWidth="1"/>
    <col min="4603" max="4603" width="16.88671875" style="18" customWidth="1"/>
    <col min="4604" max="4604" width="14" style="18" customWidth="1"/>
    <col min="4605" max="4605" width="17.5546875" style="18" customWidth="1"/>
    <col min="4606" max="4606" width="14.109375" style="18" customWidth="1"/>
    <col min="4607" max="4607" width="15.44140625" style="18" customWidth="1"/>
    <col min="4608" max="4610" width="8.88671875" style="18"/>
    <col min="4611" max="4611" width="10.6640625" style="18" customWidth="1"/>
    <col min="4612" max="4613" width="8.88671875" style="18"/>
    <col min="4614" max="4614" width="12.33203125" style="18" customWidth="1"/>
    <col min="4615" max="4856" width="8.88671875" style="18"/>
    <col min="4857" max="4857" width="5.44140625" style="18" customWidth="1"/>
    <col min="4858" max="4858" width="40" style="18" customWidth="1"/>
    <col min="4859" max="4859" width="16.88671875" style="18" customWidth="1"/>
    <col min="4860" max="4860" width="14" style="18" customWidth="1"/>
    <col min="4861" max="4861" width="17.5546875" style="18" customWidth="1"/>
    <col min="4862" max="4862" width="14.109375" style="18" customWidth="1"/>
    <col min="4863" max="4863" width="15.44140625" style="18" customWidth="1"/>
    <col min="4864" max="4866" width="8.88671875" style="18"/>
    <col min="4867" max="4867" width="10.6640625" style="18" customWidth="1"/>
    <col min="4868" max="4869" width="8.88671875" style="18"/>
    <col min="4870" max="4870" width="12.33203125" style="18" customWidth="1"/>
    <col min="4871" max="5112" width="8.88671875" style="18"/>
    <col min="5113" max="5113" width="5.44140625" style="18" customWidth="1"/>
    <col min="5114" max="5114" width="40" style="18" customWidth="1"/>
    <col min="5115" max="5115" width="16.88671875" style="18" customWidth="1"/>
    <col min="5116" max="5116" width="14" style="18" customWidth="1"/>
    <col min="5117" max="5117" width="17.5546875" style="18" customWidth="1"/>
    <col min="5118" max="5118" width="14.109375" style="18" customWidth="1"/>
    <col min="5119" max="5119" width="15.44140625" style="18" customWidth="1"/>
    <col min="5120" max="5122" width="8.88671875" style="18"/>
    <col min="5123" max="5123" width="10.6640625" style="18" customWidth="1"/>
    <col min="5124" max="5125" width="8.88671875" style="18"/>
    <col min="5126" max="5126" width="12.33203125" style="18" customWidth="1"/>
    <col min="5127" max="5368" width="8.88671875" style="18"/>
    <col min="5369" max="5369" width="5.44140625" style="18" customWidth="1"/>
    <col min="5370" max="5370" width="40" style="18" customWidth="1"/>
    <col min="5371" max="5371" width="16.88671875" style="18" customWidth="1"/>
    <col min="5372" max="5372" width="14" style="18" customWidth="1"/>
    <col min="5373" max="5373" width="17.5546875" style="18" customWidth="1"/>
    <col min="5374" max="5374" width="14.109375" style="18" customWidth="1"/>
    <col min="5375" max="5375" width="15.44140625" style="18" customWidth="1"/>
    <col min="5376" max="5378" width="8.88671875" style="18"/>
    <col min="5379" max="5379" width="10.6640625" style="18" customWidth="1"/>
    <col min="5380" max="5381" width="8.88671875" style="18"/>
    <col min="5382" max="5382" width="12.33203125" style="18" customWidth="1"/>
    <col min="5383" max="5624" width="8.88671875" style="18"/>
    <col min="5625" max="5625" width="5.44140625" style="18" customWidth="1"/>
    <col min="5626" max="5626" width="40" style="18" customWidth="1"/>
    <col min="5627" max="5627" width="16.88671875" style="18" customWidth="1"/>
    <col min="5628" max="5628" width="14" style="18" customWidth="1"/>
    <col min="5629" max="5629" width="17.5546875" style="18" customWidth="1"/>
    <col min="5630" max="5630" width="14.109375" style="18" customWidth="1"/>
    <col min="5631" max="5631" width="15.44140625" style="18" customWidth="1"/>
    <col min="5632" max="5634" width="8.88671875" style="18"/>
    <col min="5635" max="5635" width="10.6640625" style="18" customWidth="1"/>
    <col min="5636" max="5637" width="8.88671875" style="18"/>
    <col min="5638" max="5638" width="12.33203125" style="18" customWidth="1"/>
    <col min="5639" max="5880" width="8.88671875" style="18"/>
    <col min="5881" max="5881" width="5.44140625" style="18" customWidth="1"/>
    <col min="5882" max="5882" width="40" style="18" customWidth="1"/>
    <col min="5883" max="5883" width="16.88671875" style="18" customWidth="1"/>
    <col min="5884" max="5884" width="14" style="18" customWidth="1"/>
    <col min="5885" max="5885" width="17.5546875" style="18" customWidth="1"/>
    <col min="5886" max="5886" width="14.109375" style="18" customWidth="1"/>
    <col min="5887" max="5887" width="15.44140625" style="18" customWidth="1"/>
    <col min="5888" max="5890" width="8.88671875" style="18"/>
    <col min="5891" max="5891" width="10.6640625" style="18" customWidth="1"/>
    <col min="5892" max="5893" width="8.88671875" style="18"/>
    <col min="5894" max="5894" width="12.33203125" style="18" customWidth="1"/>
    <col min="5895" max="6136" width="8.88671875" style="18"/>
    <col min="6137" max="6137" width="5.44140625" style="18" customWidth="1"/>
    <col min="6138" max="6138" width="40" style="18" customWidth="1"/>
    <col min="6139" max="6139" width="16.88671875" style="18" customWidth="1"/>
    <col min="6140" max="6140" width="14" style="18" customWidth="1"/>
    <col min="6141" max="6141" width="17.5546875" style="18" customWidth="1"/>
    <col min="6142" max="6142" width="14.109375" style="18" customWidth="1"/>
    <col min="6143" max="6143" width="15.44140625" style="18" customWidth="1"/>
    <col min="6144" max="6146" width="8.88671875" style="18"/>
    <col min="6147" max="6147" width="10.6640625" style="18" customWidth="1"/>
    <col min="6148" max="6149" width="8.88671875" style="18"/>
    <col min="6150" max="6150" width="12.33203125" style="18" customWidth="1"/>
    <col min="6151" max="6392" width="8.88671875" style="18"/>
    <col min="6393" max="6393" width="5.44140625" style="18" customWidth="1"/>
    <col min="6394" max="6394" width="40" style="18" customWidth="1"/>
    <col min="6395" max="6395" width="16.88671875" style="18" customWidth="1"/>
    <col min="6396" max="6396" width="14" style="18" customWidth="1"/>
    <col min="6397" max="6397" width="17.5546875" style="18" customWidth="1"/>
    <col min="6398" max="6398" width="14.109375" style="18" customWidth="1"/>
    <col min="6399" max="6399" width="15.44140625" style="18" customWidth="1"/>
    <col min="6400" max="6402" width="8.88671875" style="18"/>
    <col min="6403" max="6403" width="10.6640625" style="18" customWidth="1"/>
    <col min="6404" max="6405" width="8.88671875" style="18"/>
    <col min="6406" max="6406" width="12.33203125" style="18" customWidth="1"/>
    <col min="6407" max="6648" width="8.88671875" style="18"/>
    <col min="6649" max="6649" width="5.44140625" style="18" customWidth="1"/>
    <col min="6650" max="6650" width="40" style="18" customWidth="1"/>
    <col min="6651" max="6651" width="16.88671875" style="18" customWidth="1"/>
    <col min="6652" max="6652" width="14" style="18" customWidth="1"/>
    <col min="6653" max="6653" width="17.5546875" style="18" customWidth="1"/>
    <col min="6654" max="6654" width="14.109375" style="18" customWidth="1"/>
    <col min="6655" max="6655" width="15.44140625" style="18" customWidth="1"/>
    <col min="6656" max="6658" width="8.88671875" style="18"/>
    <col min="6659" max="6659" width="10.6640625" style="18" customWidth="1"/>
    <col min="6660" max="6661" width="8.88671875" style="18"/>
    <col min="6662" max="6662" width="12.33203125" style="18" customWidth="1"/>
    <col min="6663" max="6904" width="8.88671875" style="18"/>
    <col min="6905" max="6905" width="5.44140625" style="18" customWidth="1"/>
    <col min="6906" max="6906" width="40" style="18" customWidth="1"/>
    <col min="6907" max="6907" width="16.88671875" style="18" customWidth="1"/>
    <col min="6908" max="6908" width="14" style="18" customWidth="1"/>
    <col min="6909" max="6909" width="17.5546875" style="18" customWidth="1"/>
    <col min="6910" max="6910" width="14.109375" style="18" customWidth="1"/>
    <col min="6911" max="6911" width="15.44140625" style="18" customWidth="1"/>
    <col min="6912" max="6914" width="8.88671875" style="18"/>
    <col min="6915" max="6915" width="10.6640625" style="18" customWidth="1"/>
    <col min="6916" max="6917" width="8.88671875" style="18"/>
    <col min="6918" max="6918" width="12.33203125" style="18" customWidth="1"/>
    <col min="6919" max="7160" width="8.88671875" style="18"/>
    <col min="7161" max="7161" width="5.44140625" style="18" customWidth="1"/>
    <col min="7162" max="7162" width="40" style="18" customWidth="1"/>
    <col min="7163" max="7163" width="16.88671875" style="18" customWidth="1"/>
    <col min="7164" max="7164" width="14" style="18" customWidth="1"/>
    <col min="7165" max="7165" width="17.5546875" style="18" customWidth="1"/>
    <col min="7166" max="7166" width="14.109375" style="18" customWidth="1"/>
    <col min="7167" max="7167" width="15.44140625" style="18" customWidth="1"/>
    <col min="7168" max="7170" width="8.88671875" style="18"/>
    <col min="7171" max="7171" width="10.6640625" style="18" customWidth="1"/>
    <col min="7172" max="7173" width="8.88671875" style="18"/>
    <col min="7174" max="7174" width="12.33203125" style="18" customWidth="1"/>
    <col min="7175" max="7416" width="8.88671875" style="18"/>
    <col min="7417" max="7417" width="5.44140625" style="18" customWidth="1"/>
    <col min="7418" max="7418" width="40" style="18" customWidth="1"/>
    <col min="7419" max="7419" width="16.88671875" style="18" customWidth="1"/>
    <col min="7420" max="7420" width="14" style="18" customWidth="1"/>
    <col min="7421" max="7421" width="17.5546875" style="18" customWidth="1"/>
    <col min="7422" max="7422" width="14.109375" style="18" customWidth="1"/>
    <col min="7423" max="7423" width="15.44140625" style="18" customWidth="1"/>
    <col min="7424" max="7426" width="8.88671875" style="18"/>
    <col min="7427" max="7427" width="10.6640625" style="18" customWidth="1"/>
    <col min="7428" max="7429" width="8.88671875" style="18"/>
    <col min="7430" max="7430" width="12.33203125" style="18" customWidth="1"/>
    <col min="7431" max="7672" width="8.88671875" style="18"/>
    <col min="7673" max="7673" width="5.44140625" style="18" customWidth="1"/>
    <col min="7674" max="7674" width="40" style="18" customWidth="1"/>
    <col min="7675" max="7675" width="16.88671875" style="18" customWidth="1"/>
    <col min="7676" max="7676" width="14" style="18" customWidth="1"/>
    <col min="7677" max="7677" width="17.5546875" style="18" customWidth="1"/>
    <col min="7678" max="7678" width="14.109375" style="18" customWidth="1"/>
    <col min="7679" max="7679" width="15.44140625" style="18" customWidth="1"/>
    <col min="7680" max="7682" width="8.88671875" style="18"/>
    <col min="7683" max="7683" width="10.6640625" style="18" customWidth="1"/>
    <col min="7684" max="7685" width="8.88671875" style="18"/>
    <col min="7686" max="7686" width="12.33203125" style="18" customWidth="1"/>
    <col min="7687" max="7928" width="8.88671875" style="18"/>
    <col min="7929" max="7929" width="5.44140625" style="18" customWidth="1"/>
    <col min="7930" max="7930" width="40" style="18" customWidth="1"/>
    <col min="7931" max="7931" width="16.88671875" style="18" customWidth="1"/>
    <col min="7932" max="7932" width="14" style="18" customWidth="1"/>
    <col min="7933" max="7933" width="17.5546875" style="18" customWidth="1"/>
    <col min="7934" max="7934" width="14.109375" style="18" customWidth="1"/>
    <col min="7935" max="7935" width="15.44140625" style="18" customWidth="1"/>
    <col min="7936" max="7938" width="8.88671875" style="18"/>
    <col min="7939" max="7939" width="10.6640625" style="18" customWidth="1"/>
    <col min="7940" max="7941" width="8.88671875" style="18"/>
    <col min="7942" max="7942" width="12.33203125" style="18" customWidth="1"/>
    <col min="7943" max="8184" width="8.88671875" style="18"/>
    <col min="8185" max="8185" width="5.44140625" style="18" customWidth="1"/>
    <col min="8186" max="8186" width="40" style="18" customWidth="1"/>
    <col min="8187" max="8187" width="16.88671875" style="18" customWidth="1"/>
    <col min="8188" max="8188" width="14" style="18" customWidth="1"/>
    <col min="8189" max="8189" width="17.5546875" style="18" customWidth="1"/>
    <col min="8190" max="8190" width="14.109375" style="18" customWidth="1"/>
    <col min="8191" max="8191" width="15.44140625" style="18" customWidth="1"/>
    <col min="8192" max="8194" width="8.88671875" style="18"/>
    <col min="8195" max="8195" width="10.6640625" style="18" customWidth="1"/>
    <col min="8196" max="8197" width="8.88671875" style="18"/>
    <col min="8198" max="8198" width="12.33203125" style="18" customWidth="1"/>
    <col min="8199" max="8440" width="8.88671875" style="18"/>
    <col min="8441" max="8441" width="5.44140625" style="18" customWidth="1"/>
    <col min="8442" max="8442" width="40" style="18" customWidth="1"/>
    <col min="8443" max="8443" width="16.88671875" style="18" customWidth="1"/>
    <col min="8444" max="8444" width="14" style="18" customWidth="1"/>
    <col min="8445" max="8445" width="17.5546875" style="18" customWidth="1"/>
    <col min="8446" max="8446" width="14.109375" style="18" customWidth="1"/>
    <col min="8447" max="8447" width="15.44140625" style="18" customWidth="1"/>
    <col min="8448" max="8450" width="8.88671875" style="18"/>
    <col min="8451" max="8451" width="10.6640625" style="18" customWidth="1"/>
    <col min="8452" max="8453" width="8.88671875" style="18"/>
    <col min="8454" max="8454" width="12.33203125" style="18" customWidth="1"/>
    <col min="8455" max="8696" width="8.88671875" style="18"/>
    <col min="8697" max="8697" width="5.44140625" style="18" customWidth="1"/>
    <col min="8698" max="8698" width="40" style="18" customWidth="1"/>
    <col min="8699" max="8699" width="16.88671875" style="18" customWidth="1"/>
    <col min="8700" max="8700" width="14" style="18" customWidth="1"/>
    <col min="8701" max="8701" width="17.5546875" style="18" customWidth="1"/>
    <col min="8702" max="8702" width="14.109375" style="18" customWidth="1"/>
    <col min="8703" max="8703" width="15.44140625" style="18" customWidth="1"/>
    <col min="8704" max="8706" width="8.88671875" style="18"/>
    <col min="8707" max="8707" width="10.6640625" style="18" customWidth="1"/>
    <col min="8708" max="8709" width="8.88671875" style="18"/>
    <col min="8710" max="8710" width="12.33203125" style="18" customWidth="1"/>
    <col min="8711" max="8952" width="8.88671875" style="18"/>
    <col min="8953" max="8953" width="5.44140625" style="18" customWidth="1"/>
    <col min="8954" max="8954" width="40" style="18" customWidth="1"/>
    <col min="8955" max="8955" width="16.88671875" style="18" customWidth="1"/>
    <col min="8956" max="8956" width="14" style="18" customWidth="1"/>
    <col min="8957" max="8957" width="17.5546875" style="18" customWidth="1"/>
    <col min="8958" max="8958" width="14.109375" style="18" customWidth="1"/>
    <col min="8959" max="8959" width="15.44140625" style="18" customWidth="1"/>
    <col min="8960" max="8962" width="8.88671875" style="18"/>
    <col min="8963" max="8963" width="10.6640625" style="18" customWidth="1"/>
    <col min="8964" max="8965" width="8.88671875" style="18"/>
    <col min="8966" max="8966" width="12.33203125" style="18" customWidth="1"/>
    <col min="8967" max="9208" width="8.88671875" style="18"/>
    <col min="9209" max="9209" width="5.44140625" style="18" customWidth="1"/>
    <col min="9210" max="9210" width="40" style="18" customWidth="1"/>
    <col min="9211" max="9211" width="16.88671875" style="18" customWidth="1"/>
    <col min="9212" max="9212" width="14" style="18" customWidth="1"/>
    <col min="9213" max="9213" width="17.5546875" style="18" customWidth="1"/>
    <col min="9214" max="9214" width="14.109375" style="18" customWidth="1"/>
    <col min="9215" max="9215" width="15.44140625" style="18" customWidth="1"/>
    <col min="9216" max="9218" width="8.88671875" style="18"/>
    <col min="9219" max="9219" width="10.6640625" style="18" customWidth="1"/>
    <col min="9220" max="9221" width="8.88671875" style="18"/>
    <col min="9222" max="9222" width="12.33203125" style="18" customWidth="1"/>
    <col min="9223" max="9464" width="8.88671875" style="18"/>
    <col min="9465" max="9465" width="5.44140625" style="18" customWidth="1"/>
    <col min="9466" max="9466" width="40" style="18" customWidth="1"/>
    <col min="9467" max="9467" width="16.88671875" style="18" customWidth="1"/>
    <col min="9468" max="9468" width="14" style="18" customWidth="1"/>
    <col min="9469" max="9469" width="17.5546875" style="18" customWidth="1"/>
    <col min="9470" max="9470" width="14.109375" style="18" customWidth="1"/>
    <col min="9471" max="9471" width="15.44140625" style="18" customWidth="1"/>
    <col min="9472" max="9474" width="8.88671875" style="18"/>
    <col min="9475" max="9475" width="10.6640625" style="18" customWidth="1"/>
    <col min="9476" max="9477" width="8.88671875" style="18"/>
    <col min="9478" max="9478" width="12.33203125" style="18" customWidth="1"/>
    <col min="9479" max="9720" width="8.88671875" style="18"/>
    <col min="9721" max="9721" width="5.44140625" style="18" customWidth="1"/>
    <col min="9722" max="9722" width="40" style="18" customWidth="1"/>
    <col min="9723" max="9723" width="16.88671875" style="18" customWidth="1"/>
    <col min="9724" max="9724" width="14" style="18" customWidth="1"/>
    <col min="9725" max="9725" width="17.5546875" style="18" customWidth="1"/>
    <col min="9726" max="9726" width="14.109375" style="18" customWidth="1"/>
    <col min="9727" max="9727" width="15.44140625" style="18" customWidth="1"/>
    <col min="9728" max="9730" width="8.88671875" style="18"/>
    <col min="9731" max="9731" width="10.6640625" style="18" customWidth="1"/>
    <col min="9732" max="9733" width="8.88671875" style="18"/>
    <col min="9734" max="9734" width="12.33203125" style="18" customWidth="1"/>
    <col min="9735" max="9976" width="8.88671875" style="18"/>
    <col min="9977" max="9977" width="5.44140625" style="18" customWidth="1"/>
    <col min="9978" max="9978" width="40" style="18" customWidth="1"/>
    <col min="9979" max="9979" width="16.88671875" style="18" customWidth="1"/>
    <col min="9980" max="9980" width="14" style="18" customWidth="1"/>
    <col min="9981" max="9981" width="17.5546875" style="18" customWidth="1"/>
    <col min="9982" max="9982" width="14.109375" style="18" customWidth="1"/>
    <col min="9983" max="9983" width="15.44140625" style="18" customWidth="1"/>
    <col min="9984" max="9986" width="8.88671875" style="18"/>
    <col min="9987" max="9987" width="10.6640625" style="18" customWidth="1"/>
    <col min="9988" max="9989" width="8.88671875" style="18"/>
    <col min="9990" max="9990" width="12.33203125" style="18" customWidth="1"/>
    <col min="9991" max="10232" width="8.88671875" style="18"/>
    <col min="10233" max="10233" width="5.44140625" style="18" customWidth="1"/>
    <col min="10234" max="10234" width="40" style="18" customWidth="1"/>
    <col min="10235" max="10235" width="16.88671875" style="18" customWidth="1"/>
    <col min="10236" max="10236" width="14" style="18" customWidth="1"/>
    <col min="10237" max="10237" width="17.5546875" style="18" customWidth="1"/>
    <col min="10238" max="10238" width="14.109375" style="18" customWidth="1"/>
    <col min="10239" max="10239" width="15.44140625" style="18" customWidth="1"/>
    <col min="10240" max="10242" width="8.88671875" style="18"/>
    <col min="10243" max="10243" width="10.6640625" style="18" customWidth="1"/>
    <col min="10244" max="10245" width="8.88671875" style="18"/>
    <col min="10246" max="10246" width="12.33203125" style="18" customWidth="1"/>
    <col min="10247" max="10488" width="8.88671875" style="18"/>
    <col min="10489" max="10489" width="5.44140625" style="18" customWidth="1"/>
    <col min="10490" max="10490" width="40" style="18" customWidth="1"/>
    <col min="10491" max="10491" width="16.88671875" style="18" customWidth="1"/>
    <col min="10492" max="10492" width="14" style="18" customWidth="1"/>
    <col min="10493" max="10493" width="17.5546875" style="18" customWidth="1"/>
    <col min="10494" max="10494" width="14.109375" style="18" customWidth="1"/>
    <col min="10495" max="10495" width="15.44140625" style="18" customWidth="1"/>
    <col min="10496" max="10498" width="8.88671875" style="18"/>
    <col min="10499" max="10499" width="10.6640625" style="18" customWidth="1"/>
    <col min="10500" max="10501" width="8.88671875" style="18"/>
    <col min="10502" max="10502" width="12.33203125" style="18" customWidth="1"/>
    <col min="10503" max="10744" width="8.88671875" style="18"/>
    <col min="10745" max="10745" width="5.44140625" style="18" customWidth="1"/>
    <col min="10746" max="10746" width="40" style="18" customWidth="1"/>
    <col min="10747" max="10747" width="16.88671875" style="18" customWidth="1"/>
    <col min="10748" max="10748" width="14" style="18" customWidth="1"/>
    <col min="10749" max="10749" width="17.5546875" style="18" customWidth="1"/>
    <col min="10750" max="10750" width="14.109375" style="18" customWidth="1"/>
    <col min="10751" max="10751" width="15.44140625" style="18" customWidth="1"/>
    <col min="10752" max="10754" width="8.88671875" style="18"/>
    <col min="10755" max="10755" width="10.6640625" style="18" customWidth="1"/>
    <col min="10756" max="10757" width="8.88671875" style="18"/>
    <col min="10758" max="10758" width="12.33203125" style="18" customWidth="1"/>
    <col min="10759" max="11000" width="8.88671875" style="18"/>
    <col min="11001" max="11001" width="5.44140625" style="18" customWidth="1"/>
    <col min="11002" max="11002" width="40" style="18" customWidth="1"/>
    <col min="11003" max="11003" width="16.88671875" style="18" customWidth="1"/>
    <col min="11004" max="11004" width="14" style="18" customWidth="1"/>
    <col min="11005" max="11005" width="17.5546875" style="18" customWidth="1"/>
    <col min="11006" max="11006" width="14.109375" style="18" customWidth="1"/>
    <col min="11007" max="11007" width="15.44140625" style="18" customWidth="1"/>
    <col min="11008" max="11010" width="8.88671875" style="18"/>
    <col min="11011" max="11011" width="10.6640625" style="18" customWidth="1"/>
    <col min="11012" max="11013" width="8.88671875" style="18"/>
    <col min="11014" max="11014" width="12.33203125" style="18" customWidth="1"/>
    <col min="11015" max="11256" width="8.88671875" style="18"/>
    <col min="11257" max="11257" width="5.44140625" style="18" customWidth="1"/>
    <col min="11258" max="11258" width="40" style="18" customWidth="1"/>
    <col min="11259" max="11259" width="16.88671875" style="18" customWidth="1"/>
    <col min="11260" max="11260" width="14" style="18" customWidth="1"/>
    <col min="11261" max="11261" width="17.5546875" style="18" customWidth="1"/>
    <col min="11262" max="11262" width="14.109375" style="18" customWidth="1"/>
    <col min="11263" max="11263" width="15.44140625" style="18" customWidth="1"/>
    <col min="11264" max="11266" width="8.88671875" style="18"/>
    <col min="11267" max="11267" width="10.6640625" style="18" customWidth="1"/>
    <col min="11268" max="11269" width="8.88671875" style="18"/>
    <col min="11270" max="11270" width="12.33203125" style="18" customWidth="1"/>
    <col min="11271" max="11512" width="8.88671875" style="18"/>
    <col min="11513" max="11513" width="5.44140625" style="18" customWidth="1"/>
    <col min="11514" max="11514" width="40" style="18" customWidth="1"/>
    <col min="11515" max="11515" width="16.88671875" style="18" customWidth="1"/>
    <col min="11516" max="11516" width="14" style="18" customWidth="1"/>
    <col min="11517" max="11517" width="17.5546875" style="18" customWidth="1"/>
    <col min="11518" max="11518" width="14.109375" style="18" customWidth="1"/>
    <col min="11519" max="11519" width="15.44140625" style="18" customWidth="1"/>
    <col min="11520" max="11522" width="8.88671875" style="18"/>
    <col min="11523" max="11523" width="10.6640625" style="18" customWidth="1"/>
    <col min="11524" max="11525" width="8.88671875" style="18"/>
    <col min="11526" max="11526" width="12.33203125" style="18" customWidth="1"/>
    <col min="11527" max="11768" width="8.88671875" style="18"/>
    <col min="11769" max="11769" width="5.44140625" style="18" customWidth="1"/>
    <col min="11770" max="11770" width="40" style="18" customWidth="1"/>
    <col min="11771" max="11771" width="16.88671875" style="18" customWidth="1"/>
    <col min="11772" max="11772" width="14" style="18" customWidth="1"/>
    <col min="11773" max="11773" width="17.5546875" style="18" customWidth="1"/>
    <col min="11774" max="11774" width="14.109375" style="18" customWidth="1"/>
    <col min="11775" max="11775" width="15.44140625" style="18" customWidth="1"/>
    <col min="11776" max="11778" width="8.88671875" style="18"/>
    <col min="11779" max="11779" width="10.6640625" style="18" customWidth="1"/>
    <col min="11780" max="11781" width="8.88671875" style="18"/>
    <col min="11782" max="11782" width="12.33203125" style="18" customWidth="1"/>
    <col min="11783" max="12024" width="8.88671875" style="18"/>
    <col min="12025" max="12025" width="5.44140625" style="18" customWidth="1"/>
    <col min="12026" max="12026" width="40" style="18" customWidth="1"/>
    <col min="12027" max="12027" width="16.88671875" style="18" customWidth="1"/>
    <col min="12028" max="12028" width="14" style="18" customWidth="1"/>
    <col min="12029" max="12029" width="17.5546875" style="18" customWidth="1"/>
    <col min="12030" max="12030" width="14.109375" style="18" customWidth="1"/>
    <col min="12031" max="12031" width="15.44140625" style="18" customWidth="1"/>
    <col min="12032" max="12034" width="8.88671875" style="18"/>
    <col min="12035" max="12035" width="10.6640625" style="18" customWidth="1"/>
    <col min="12036" max="12037" width="8.88671875" style="18"/>
    <col min="12038" max="12038" width="12.33203125" style="18" customWidth="1"/>
    <col min="12039" max="12280" width="8.88671875" style="18"/>
    <col min="12281" max="12281" width="5.44140625" style="18" customWidth="1"/>
    <col min="12282" max="12282" width="40" style="18" customWidth="1"/>
    <col min="12283" max="12283" width="16.88671875" style="18" customWidth="1"/>
    <col min="12284" max="12284" width="14" style="18" customWidth="1"/>
    <col min="12285" max="12285" width="17.5546875" style="18" customWidth="1"/>
    <col min="12286" max="12286" width="14.109375" style="18" customWidth="1"/>
    <col min="12287" max="12287" width="15.44140625" style="18" customWidth="1"/>
    <col min="12288" max="12290" width="8.88671875" style="18"/>
    <col min="12291" max="12291" width="10.6640625" style="18" customWidth="1"/>
    <col min="12292" max="12293" width="8.88671875" style="18"/>
    <col min="12294" max="12294" width="12.33203125" style="18" customWidth="1"/>
    <col min="12295" max="12536" width="8.88671875" style="18"/>
    <col min="12537" max="12537" width="5.44140625" style="18" customWidth="1"/>
    <col min="12538" max="12538" width="40" style="18" customWidth="1"/>
    <col min="12539" max="12539" width="16.88671875" style="18" customWidth="1"/>
    <col min="12540" max="12540" width="14" style="18" customWidth="1"/>
    <col min="12541" max="12541" width="17.5546875" style="18" customWidth="1"/>
    <col min="12542" max="12542" width="14.109375" style="18" customWidth="1"/>
    <col min="12543" max="12543" width="15.44140625" style="18" customWidth="1"/>
    <col min="12544" max="12546" width="8.88671875" style="18"/>
    <col min="12547" max="12547" width="10.6640625" style="18" customWidth="1"/>
    <col min="12548" max="12549" width="8.88671875" style="18"/>
    <col min="12550" max="12550" width="12.33203125" style="18" customWidth="1"/>
    <col min="12551" max="12792" width="8.88671875" style="18"/>
    <col min="12793" max="12793" width="5.44140625" style="18" customWidth="1"/>
    <col min="12794" max="12794" width="40" style="18" customWidth="1"/>
    <col min="12795" max="12795" width="16.88671875" style="18" customWidth="1"/>
    <col min="12796" max="12796" width="14" style="18" customWidth="1"/>
    <col min="12797" max="12797" width="17.5546875" style="18" customWidth="1"/>
    <col min="12798" max="12798" width="14.109375" style="18" customWidth="1"/>
    <col min="12799" max="12799" width="15.44140625" style="18" customWidth="1"/>
    <col min="12800" max="12802" width="8.88671875" style="18"/>
    <col min="12803" max="12803" width="10.6640625" style="18" customWidth="1"/>
    <col min="12804" max="12805" width="8.88671875" style="18"/>
    <col min="12806" max="12806" width="12.33203125" style="18" customWidth="1"/>
    <col min="12807" max="13048" width="8.88671875" style="18"/>
    <col min="13049" max="13049" width="5.44140625" style="18" customWidth="1"/>
    <col min="13050" max="13050" width="40" style="18" customWidth="1"/>
    <col min="13051" max="13051" width="16.88671875" style="18" customWidth="1"/>
    <col min="13052" max="13052" width="14" style="18" customWidth="1"/>
    <col min="13053" max="13053" width="17.5546875" style="18" customWidth="1"/>
    <col min="13054" max="13054" width="14.109375" style="18" customWidth="1"/>
    <col min="13055" max="13055" width="15.44140625" style="18" customWidth="1"/>
    <col min="13056" max="13058" width="8.88671875" style="18"/>
    <col min="13059" max="13059" width="10.6640625" style="18" customWidth="1"/>
    <col min="13060" max="13061" width="8.88671875" style="18"/>
    <col min="13062" max="13062" width="12.33203125" style="18" customWidth="1"/>
    <col min="13063" max="13304" width="8.88671875" style="18"/>
    <col min="13305" max="13305" width="5.44140625" style="18" customWidth="1"/>
    <col min="13306" max="13306" width="40" style="18" customWidth="1"/>
    <col min="13307" max="13307" width="16.88671875" style="18" customWidth="1"/>
    <col min="13308" max="13308" width="14" style="18" customWidth="1"/>
    <col min="13309" max="13309" width="17.5546875" style="18" customWidth="1"/>
    <col min="13310" max="13310" width="14.109375" style="18" customWidth="1"/>
    <col min="13311" max="13311" width="15.44140625" style="18" customWidth="1"/>
    <col min="13312" max="13314" width="8.88671875" style="18"/>
    <col min="13315" max="13315" width="10.6640625" style="18" customWidth="1"/>
    <col min="13316" max="13317" width="8.88671875" style="18"/>
    <col min="13318" max="13318" width="12.33203125" style="18" customWidth="1"/>
    <col min="13319" max="13560" width="8.88671875" style="18"/>
    <col min="13561" max="13561" width="5.44140625" style="18" customWidth="1"/>
    <col min="13562" max="13562" width="40" style="18" customWidth="1"/>
    <col min="13563" max="13563" width="16.88671875" style="18" customWidth="1"/>
    <col min="13564" max="13564" width="14" style="18" customWidth="1"/>
    <col min="13565" max="13565" width="17.5546875" style="18" customWidth="1"/>
    <col min="13566" max="13566" width="14.109375" style="18" customWidth="1"/>
    <col min="13567" max="13567" width="15.44140625" style="18" customWidth="1"/>
    <col min="13568" max="13570" width="8.88671875" style="18"/>
    <col min="13571" max="13571" width="10.6640625" style="18" customWidth="1"/>
    <col min="13572" max="13573" width="8.88671875" style="18"/>
    <col min="13574" max="13574" width="12.33203125" style="18" customWidth="1"/>
    <col min="13575" max="13816" width="8.88671875" style="18"/>
    <col min="13817" max="13817" width="5.44140625" style="18" customWidth="1"/>
    <col min="13818" max="13818" width="40" style="18" customWidth="1"/>
    <col min="13819" max="13819" width="16.88671875" style="18" customWidth="1"/>
    <col min="13820" max="13820" width="14" style="18" customWidth="1"/>
    <col min="13821" max="13821" width="17.5546875" style="18" customWidth="1"/>
    <col min="13822" max="13822" width="14.109375" style="18" customWidth="1"/>
    <col min="13823" max="13823" width="15.44140625" style="18" customWidth="1"/>
    <col min="13824" max="13826" width="8.88671875" style="18"/>
    <col min="13827" max="13827" width="10.6640625" style="18" customWidth="1"/>
    <col min="13828" max="13829" width="8.88671875" style="18"/>
    <col min="13830" max="13830" width="12.33203125" style="18" customWidth="1"/>
    <col min="13831" max="14072" width="8.88671875" style="18"/>
    <col min="14073" max="14073" width="5.44140625" style="18" customWidth="1"/>
    <col min="14074" max="14074" width="40" style="18" customWidth="1"/>
    <col min="14075" max="14075" width="16.88671875" style="18" customWidth="1"/>
    <col min="14076" max="14076" width="14" style="18" customWidth="1"/>
    <col min="14077" max="14077" width="17.5546875" style="18" customWidth="1"/>
    <col min="14078" max="14078" width="14.109375" style="18" customWidth="1"/>
    <col min="14079" max="14079" width="15.44140625" style="18" customWidth="1"/>
    <col min="14080" max="14082" width="8.88671875" style="18"/>
    <col min="14083" max="14083" width="10.6640625" style="18" customWidth="1"/>
    <col min="14084" max="14085" width="8.88671875" style="18"/>
    <col min="14086" max="14086" width="12.33203125" style="18" customWidth="1"/>
    <col min="14087" max="14328" width="8.88671875" style="18"/>
    <col min="14329" max="14329" width="5.44140625" style="18" customWidth="1"/>
    <col min="14330" max="14330" width="40" style="18" customWidth="1"/>
    <col min="14331" max="14331" width="16.88671875" style="18" customWidth="1"/>
    <col min="14332" max="14332" width="14" style="18" customWidth="1"/>
    <col min="14333" max="14333" width="17.5546875" style="18" customWidth="1"/>
    <col min="14334" max="14334" width="14.109375" style="18" customWidth="1"/>
    <col min="14335" max="14335" width="15.44140625" style="18" customWidth="1"/>
    <col min="14336" max="14338" width="8.88671875" style="18"/>
    <col min="14339" max="14339" width="10.6640625" style="18" customWidth="1"/>
    <col min="14340" max="14341" width="8.88671875" style="18"/>
    <col min="14342" max="14342" width="12.33203125" style="18" customWidth="1"/>
    <col min="14343" max="14584" width="8.88671875" style="18"/>
    <col min="14585" max="14585" width="5.44140625" style="18" customWidth="1"/>
    <col min="14586" max="14586" width="40" style="18" customWidth="1"/>
    <col min="14587" max="14587" width="16.88671875" style="18" customWidth="1"/>
    <col min="14588" max="14588" width="14" style="18" customWidth="1"/>
    <col min="14589" max="14589" width="17.5546875" style="18" customWidth="1"/>
    <col min="14590" max="14590" width="14.109375" style="18" customWidth="1"/>
    <col min="14591" max="14591" width="15.44140625" style="18" customWidth="1"/>
    <col min="14592" max="14594" width="8.88671875" style="18"/>
    <col min="14595" max="14595" width="10.6640625" style="18" customWidth="1"/>
    <col min="14596" max="14597" width="8.88671875" style="18"/>
    <col min="14598" max="14598" width="12.33203125" style="18" customWidth="1"/>
    <col min="14599" max="14840" width="8.88671875" style="18"/>
    <col min="14841" max="14841" width="5.44140625" style="18" customWidth="1"/>
    <col min="14842" max="14842" width="40" style="18" customWidth="1"/>
    <col min="14843" max="14843" width="16.88671875" style="18" customWidth="1"/>
    <col min="14844" max="14844" width="14" style="18" customWidth="1"/>
    <col min="14845" max="14845" width="17.5546875" style="18" customWidth="1"/>
    <col min="14846" max="14846" width="14.109375" style="18" customWidth="1"/>
    <col min="14847" max="14847" width="15.44140625" style="18" customWidth="1"/>
    <col min="14848" max="14850" width="8.88671875" style="18"/>
    <col min="14851" max="14851" width="10.6640625" style="18" customWidth="1"/>
    <col min="14852" max="14853" width="8.88671875" style="18"/>
    <col min="14854" max="14854" width="12.33203125" style="18" customWidth="1"/>
    <col min="14855" max="15096" width="8.88671875" style="18"/>
    <col min="15097" max="15097" width="5.44140625" style="18" customWidth="1"/>
    <col min="15098" max="15098" width="40" style="18" customWidth="1"/>
    <col min="15099" max="15099" width="16.88671875" style="18" customWidth="1"/>
    <col min="15100" max="15100" width="14" style="18" customWidth="1"/>
    <col min="15101" max="15101" width="17.5546875" style="18" customWidth="1"/>
    <col min="15102" max="15102" width="14.109375" style="18" customWidth="1"/>
    <col min="15103" max="15103" width="15.44140625" style="18" customWidth="1"/>
    <col min="15104" max="15106" width="8.88671875" style="18"/>
    <col min="15107" max="15107" width="10.6640625" style="18" customWidth="1"/>
    <col min="15108" max="15109" width="8.88671875" style="18"/>
    <col min="15110" max="15110" width="12.33203125" style="18" customWidth="1"/>
    <col min="15111" max="15352" width="8.88671875" style="18"/>
    <col min="15353" max="15353" width="5.44140625" style="18" customWidth="1"/>
    <col min="15354" max="15354" width="40" style="18" customWidth="1"/>
    <col min="15355" max="15355" width="16.88671875" style="18" customWidth="1"/>
    <col min="15356" max="15356" width="14" style="18" customWidth="1"/>
    <col min="15357" max="15357" width="17.5546875" style="18" customWidth="1"/>
    <col min="15358" max="15358" width="14.109375" style="18" customWidth="1"/>
    <col min="15359" max="15359" width="15.44140625" style="18" customWidth="1"/>
    <col min="15360" max="15362" width="8.88671875" style="18"/>
    <col min="15363" max="15363" width="10.6640625" style="18" customWidth="1"/>
    <col min="15364" max="15365" width="8.88671875" style="18"/>
    <col min="15366" max="15366" width="12.33203125" style="18" customWidth="1"/>
    <col min="15367" max="15608" width="8.88671875" style="18"/>
    <col min="15609" max="15609" width="5.44140625" style="18" customWidth="1"/>
    <col min="15610" max="15610" width="40" style="18" customWidth="1"/>
    <col min="15611" max="15611" width="16.88671875" style="18" customWidth="1"/>
    <col min="15612" max="15612" width="14" style="18" customWidth="1"/>
    <col min="15613" max="15613" width="17.5546875" style="18" customWidth="1"/>
    <col min="15614" max="15614" width="14.109375" style="18" customWidth="1"/>
    <col min="15615" max="15615" width="15.44140625" style="18" customWidth="1"/>
    <col min="15616" max="15618" width="8.88671875" style="18"/>
    <col min="15619" max="15619" width="10.6640625" style="18" customWidth="1"/>
    <col min="15620" max="15621" width="8.88671875" style="18"/>
    <col min="15622" max="15622" width="12.33203125" style="18" customWidth="1"/>
    <col min="15623" max="15864" width="8.88671875" style="18"/>
    <col min="15865" max="15865" width="5.44140625" style="18" customWidth="1"/>
    <col min="15866" max="15866" width="40" style="18" customWidth="1"/>
    <col min="15867" max="15867" width="16.88671875" style="18" customWidth="1"/>
    <col min="15868" max="15868" width="14" style="18" customWidth="1"/>
    <col min="15869" max="15869" width="17.5546875" style="18" customWidth="1"/>
    <col min="15870" max="15870" width="14.109375" style="18" customWidth="1"/>
    <col min="15871" max="15871" width="15.44140625" style="18" customWidth="1"/>
    <col min="15872" max="15874" width="8.88671875" style="18"/>
    <col min="15875" max="15875" width="10.6640625" style="18" customWidth="1"/>
    <col min="15876" max="15877" width="8.88671875" style="18"/>
    <col min="15878" max="15878" width="12.33203125" style="18" customWidth="1"/>
    <col min="15879" max="16120" width="8.88671875" style="18"/>
    <col min="16121" max="16121" width="5.44140625" style="18" customWidth="1"/>
    <col min="16122" max="16122" width="40" style="18" customWidth="1"/>
    <col min="16123" max="16123" width="16.88671875" style="18" customWidth="1"/>
    <col min="16124" max="16124" width="14" style="18" customWidth="1"/>
    <col min="16125" max="16125" width="17.5546875" style="18" customWidth="1"/>
    <col min="16126" max="16126" width="14.109375" style="18" customWidth="1"/>
    <col min="16127" max="16127" width="15.44140625" style="18" customWidth="1"/>
    <col min="16128" max="16130" width="8.88671875" style="18"/>
    <col min="16131" max="16131" width="10.6640625" style="18" customWidth="1"/>
    <col min="16132" max="16133" width="8.88671875" style="18"/>
    <col min="16134" max="16134" width="12.33203125" style="18" customWidth="1"/>
    <col min="16135" max="16384" width="8.88671875" style="18"/>
  </cols>
  <sheetData>
    <row r="1" spans="1:9" ht="12.75" customHeight="1" x14ac:dyDescent="0.25">
      <c r="D1" s="91" t="s">
        <v>185</v>
      </c>
      <c r="E1" s="91"/>
      <c r="F1" s="91"/>
      <c r="G1" s="91"/>
    </row>
    <row r="2" spans="1:9" ht="17.25" customHeight="1" x14ac:dyDescent="0.2">
      <c r="A2" s="92" t="s">
        <v>0</v>
      </c>
      <c r="B2" s="92"/>
      <c r="C2" s="92"/>
      <c r="D2" s="19"/>
      <c r="E2" s="19"/>
      <c r="F2" s="93"/>
      <c r="G2" s="93"/>
      <c r="H2" s="89"/>
      <c r="I2" s="20"/>
    </row>
    <row r="3" spans="1:9" ht="17.25" customHeight="1" x14ac:dyDescent="0.25">
      <c r="A3" s="87"/>
      <c r="B3" s="87"/>
      <c r="C3" s="87"/>
      <c r="D3" s="19"/>
      <c r="E3" s="19"/>
      <c r="F3" s="88"/>
      <c r="G3" s="88"/>
      <c r="H3" s="89"/>
      <c r="I3" s="84"/>
    </row>
    <row r="4" spans="1:9" x14ac:dyDescent="0.2">
      <c r="A4" s="21"/>
      <c r="B4" s="21"/>
      <c r="C4" s="21"/>
      <c r="D4" s="22"/>
      <c r="E4" s="93" t="s">
        <v>1</v>
      </c>
      <c r="F4" s="93"/>
      <c r="G4" s="93"/>
      <c r="H4" s="20"/>
      <c r="I4" s="20"/>
    </row>
    <row r="5" spans="1:9" x14ac:dyDescent="0.2">
      <c r="A5" s="88"/>
      <c r="D5" s="23"/>
      <c r="E5" s="90" t="s">
        <v>130</v>
      </c>
      <c r="F5" s="90"/>
      <c r="G5" s="90"/>
      <c r="H5" s="20"/>
      <c r="I5" s="20"/>
    </row>
    <row r="6" spans="1:9" x14ac:dyDescent="0.2">
      <c r="A6" s="88"/>
      <c r="D6" s="23"/>
      <c r="E6" s="90"/>
      <c r="F6" s="90"/>
      <c r="G6" s="90"/>
      <c r="H6" s="20"/>
      <c r="I6" s="20"/>
    </row>
    <row r="7" spans="1:9" x14ac:dyDescent="0.2">
      <c r="A7" s="88"/>
      <c r="D7" s="23"/>
      <c r="E7" s="85"/>
      <c r="F7" s="85"/>
      <c r="G7" s="85"/>
      <c r="H7" s="20"/>
      <c r="I7" s="20"/>
    </row>
    <row r="8" spans="1:9" x14ac:dyDescent="0.2">
      <c r="A8" s="88"/>
      <c r="D8" s="23"/>
      <c r="E8" s="85"/>
      <c r="F8" s="85"/>
      <c r="G8" s="85"/>
      <c r="H8" s="20"/>
      <c r="I8" s="20"/>
    </row>
    <row r="9" spans="1:9" x14ac:dyDescent="0.2">
      <c r="A9" s="88"/>
      <c r="D9" s="23"/>
      <c r="E9" s="85"/>
      <c r="F9" s="85"/>
      <c r="G9" s="85"/>
      <c r="H9" s="20"/>
      <c r="I9" s="20"/>
    </row>
    <row r="10" spans="1:9" x14ac:dyDescent="0.2">
      <c r="A10" s="88"/>
      <c r="D10" s="23"/>
      <c r="E10" s="23"/>
      <c r="F10" s="24"/>
      <c r="G10" s="24"/>
      <c r="H10" s="20"/>
      <c r="I10" s="20"/>
    </row>
    <row r="11" spans="1:9" x14ac:dyDescent="0.2">
      <c r="A11" s="88"/>
      <c r="D11" s="23"/>
      <c r="E11" s="23"/>
      <c r="F11" s="24"/>
      <c r="G11" s="24"/>
      <c r="H11" s="20"/>
      <c r="I11" s="20"/>
    </row>
    <row r="12" spans="1:9" x14ac:dyDescent="0.2">
      <c r="A12" s="88"/>
      <c r="D12" s="23"/>
      <c r="E12" s="90" t="s">
        <v>2</v>
      </c>
      <c r="F12" s="90"/>
      <c r="G12" s="90"/>
      <c r="H12" s="20"/>
      <c r="I12" s="20"/>
    </row>
    <row r="13" spans="1:9" x14ac:dyDescent="0.2">
      <c r="A13" s="88"/>
      <c r="D13" s="23"/>
      <c r="E13" s="90" t="s">
        <v>3</v>
      </c>
      <c r="F13" s="90"/>
      <c r="G13" s="90"/>
      <c r="H13" s="20"/>
      <c r="I13" s="20"/>
    </row>
    <row r="14" spans="1:9" x14ac:dyDescent="0.2">
      <c r="A14" s="88"/>
      <c r="D14" s="23"/>
      <c r="E14" s="90"/>
      <c r="F14" s="90"/>
      <c r="G14" s="90"/>
      <c r="H14" s="20"/>
      <c r="I14" s="20"/>
    </row>
    <row r="15" spans="1:9" x14ac:dyDescent="0.2">
      <c r="A15" s="88"/>
      <c r="D15" s="23"/>
      <c r="E15" s="85"/>
      <c r="F15" s="85"/>
      <c r="G15" s="85"/>
      <c r="H15" s="20"/>
      <c r="I15" s="20"/>
    </row>
    <row r="16" spans="1:9" x14ac:dyDescent="0.2">
      <c r="A16" s="88"/>
      <c r="D16" s="23"/>
      <c r="E16" s="85"/>
      <c r="F16" s="85"/>
      <c r="G16" s="85"/>
      <c r="H16" s="20"/>
      <c r="I16" s="20"/>
    </row>
    <row r="17" spans="1:9" x14ac:dyDescent="0.2">
      <c r="A17" s="88"/>
      <c r="D17" s="23"/>
      <c r="E17" s="85"/>
      <c r="F17" s="85"/>
      <c r="G17" s="85"/>
      <c r="H17" s="20"/>
      <c r="I17" s="20"/>
    </row>
    <row r="18" spans="1:9" x14ac:dyDescent="0.2">
      <c r="A18" s="88"/>
      <c r="D18" s="23"/>
      <c r="E18" s="85"/>
      <c r="F18" s="85"/>
      <c r="G18" s="85"/>
      <c r="H18" s="20"/>
      <c r="I18" s="20"/>
    </row>
    <row r="19" spans="1:9" x14ac:dyDescent="0.2">
      <c r="A19" s="88"/>
      <c r="D19" s="23"/>
      <c r="E19" s="23"/>
      <c r="F19" s="88"/>
      <c r="G19" s="88"/>
      <c r="H19" s="20"/>
      <c r="I19" s="20"/>
    </row>
    <row r="20" spans="1:9" ht="13.2" x14ac:dyDescent="0.25">
      <c r="A20" s="95" t="s">
        <v>136</v>
      </c>
      <c r="B20" s="95"/>
      <c r="C20" s="95"/>
      <c r="D20" s="95"/>
      <c r="E20" s="95"/>
      <c r="F20" s="95"/>
      <c r="G20" s="95"/>
      <c r="H20" s="20"/>
      <c r="I20" s="20"/>
    </row>
    <row r="21" spans="1:9" ht="13.2" x14ac:dyDescent="0.25">
      <c r="A21" s="95" t="s">
        <v>4</v>
      </c>
      <c r="B21" s="95"/>
      <c r="C21" s="95"/>
      <c r="D21" s="95"/>
      <c r="E21" s="95"/>
      <c r="F21" s="95"/>
      <c r="G21" s="95"/>
      <c r="H21" s="20"/>
      <c r="I21" s="20"/>
    </row>
    <row r="22" spans="1:9" ht="12" x14ac:dyDescent="0.25">
      <c r="A22" s="86"/>
      <c r="B22" s="86"/>
      <c r="C22" s="86"/>
      <c r="D22" s="86"/>
      <c r="E22" s="86"/>
      <c r="F22" s="86"/>
      <c r="G22" s="86"/>
      <c r="H22" s="1"/>
      <c r="I22" s="1"/>
    </row>
    <row r="23" spans="1:9" ht="12" x14ac:dyDescent="0.25">
      <c r="A23" s="86"/>
      <c r="B23" s="86"/>
      <c r="C23" s="86"/>
      <c r="D23" s="86"/>
      <c r="E23" s="86"/>
      <c r="F23" s="86"/>
      <c r="G23" s="86"/>
      <c r="H23" s="1"/>
      <c r="I23" s="1"/>
    </row>
    <row r="24" spans="1:9" ht="13.8" x14ac:dyDescent="0.25">
      <c r="A24" s="96" t="s">
        <v>183</v>
      </c>
      <c r="B24" s="96"/>
      <c r="C24" s="96"/>
      <c r="D24" s="96"/>
      <c r="E24" s="96"/>
      <c r="F24" s="96"/>
      <c r="G24" s="96"/>
      <c r="H24" s="1"/>
      <c r="I24" s="1"/>
    </row>
    <row r="25" spans="1:9" ht="12" x14ac:dyDescent="0.25">
      <c r="A25" s="86"/>
      <c r="B25" s="86"/>
      <c r="C25" s="86"/>
      <c r="D25" s="86"/>
      <c r="E25" s="86"/>
      <c r="F25" s="86"/>
      <c r="G25" s="86"/>
      <c r="H25" s="1"/>
      <c r="I25" s="1"/>
    </row>
    <row r="26" spans="1:9" ht="22.8" x14ac:dyDescent="0.25">
      <c r="A26" s="5" t="s">
        <v>115</v>
      </c>
      <c r="B26" s="5" t="s">
        <v>5</v>
      </c>
      <c r="C26" s="5" t="s">
        <v>6</v>
      </c>
      <c r="D26" s="25" t="s">
        <v>7</v>
      </c>
      <c r="E26" s="25" t="s">
        <v>8</v>
      </c>
      <c r="F26" s="5" t="s">
        <v>9</v>
      </c>
      <c r="G26" s="5" t="s">
        <v>10</v>
      </c>
      <c r="H26" s="1"/>
      <c r="I26" s="1"/>
    </row>
    <row r="27" spans="1:9" ht="12" x14ac:dyDescent="0.25">
      <c r="A27" s="26"/>
      <c r="B27" s="26">
        <v>1</v>
      </c>
      <c r="C27" s="26">
        <v>2</v>
      </c>
      <c r="D27" s="26">
        <v>3</v>
      </c>
      <c r="E27" s="26">
        <v>4</v>
      </c>
      <c r="F27" s="26">
        <v>5</v>
      </c>
      <c r="G27" s="26">
        <v>6</v>
      </c>
      <c r="H27" s="1"/>
      <c r="I27" s="1"/>
    </row>
    <row r="28" spans="1:9" ht="12" x14ac:dyDescent="0.25">
      <c r="A28" s="27"/>
      <c r="B28" s="2" t="s">
        <v>11</v>
      </c>
      <c r="C28" s="28"/>
      <c r="D28" s="3"/>
      <c r="E28" s="2"/>
      <c r="F28" s="29"/>
      <c r="G28" s="29"/>
      <c r="H28" s="1"/>
      <c r="I28" s="1"/>
    </row>
    <row r="29" spans="1:9" ht="24" x14ac:dyDescent="0.25">
      <c r="A29" s="50" t="s">
        <v>97</v>
      </c>
      <c r="B29" s="57" t="s">
        <v>96</v>
      </c>
      <c r="C29" s="54"/>
      <c r="D29" s="56">
        <f>SUM(D30:D32)</f>
        <v>227271.33884297521</v>
      </c>
      <c r="E29" s="50" t="s">
        <v>12</v>
      </c>
      <c r="F29" s="55" t="s">
        <v>103</v>
      </c>
      <c r="G29" s="55" t="s">
        <v>104</v>
      </c>
      <c r="H29" s="1"/>
      <c r="I29" s="1"/>
    </row>
    <row r="30" spans="1:9" ht="12" x14ac:dyDescent="0.25">
      <c r="A30" s="5">
        <v>1</v>
      </c>
      <c r="B30" s="32" t="s">
        <v>138</v>
      </c>
      <c r="C30" s="26" t="s">
        <v>142</v>
      </c>
      <c r="D30" s="47">
        <f>31000/1.21</f>
        <v>25619.834710743802</v>
      </c>
      <c r="E30" s="5" t="s">
        <v>12</v>
      </c>
      <c r="F30" s="30" t="s">
        <v>103</v>
      </c>
      <c r="G30" s="30" t="s">
        <v>104</v>
      </c>
      <c r="H30" s="1"/>
      <c r="I30" s="1"/>
    </row>
    <row r="31" spans="1:9" ht="12" x14ac:dyDescent="0.25">
      <c r="A31" s="5">
        <v>2</v>
      </c>
      <c r="B31" s="45" t="s">
        <v>139</v>
      </c>
      <c r="C31" s="5" t="s">
        <v>99</v>
      </c>
      <c r="D31" s="47">
        <f>214000/1.21</f>
        <v>176859.50413223141</v>
      </c>
      <c r="E31" s="5" t="s">
        <v>12</v>
      </c>
      <c r="F31" s="30" t="s">
        <v>103</v>
      </c>
      <c r="G31" s="30" t="s">
        <v>104</v>
      </c>
      <c r="H31" s="1"/>
      <c r="I31" s="1"/>
    </row>
    <row r="32" spans="1:9" ht="12" x14ac:dyDescent="0.25">
      <c r="A32" s="5">
        <v>3</v>
      </c>
      <c r="B32" s="46" t="s">
        <v>140</v>
      </c>
      <c r="C32" s="26" t="s">
        <v>141</v>
      </c>
      <c r="D32" s="47">
        <v>24792</v>
      </c>
      <c r="E32" s="5" t="s">
        <v>12</v>
      </c>
      <c r="F32" s="30" t="s">
        <v>103</v>
      </c>
      <c r="G32" s="30" t="s">
        <v>104</v>
      </c>
      <c r="H32" s="1"/>
      <c r="I32" s="1"/>
    </row>
    <row r="33" spans="1:20" ht="35.4" x14ac:dyDescent="0.25">
      <c r="A33" s="54">
        <v>4</v>
      </c>
      <c r="B33" s="58" t="s">
        <v>184</v>
      </c>
      <c r="C33" s="54" t="s">
        <v>154</v>
      </c>
      <c r="D33" s="56">
        <f>25000/1.21</f>
        <v>20661.157024793389</v>
      </c>
      <c r="E33" s="50" t="s">
        <v>12</v>
      </c>
      <c r="F33" s="55" t="s">
        <v>150</v>
      </c>
      <c r="G33" s="55" t="s">
        <v>104</v>
      </c>
      <c r="H33" s="1"/>
      <c r="I33" s="1"/>
    </row>
    <row r="34" spans="1:20" ht="12" x14ac:dyDescent="0.25">
      <c r="A34" s="13"/>
      <c r="B34" s="16"/>
      <c r="C34" s="13"/>
      <c r="D34" s="3"/>
      <c r="E34" s="13"/>
      <c r="F34" s="29"/>
      <c r="G34" s="29"/>
      <c r="H34" s="1"/>
      <c r="I34" s="1"/>
    </row>
    <row r="35" spans="1:20" ht="47.25" customHeight="1" x14ac:dyDescent="0.2">
      <c r="A35" s="59">
        <v>1</v>
      </c>
      <c r="B35" s="60" t="s">
        <v>13</v>
      </c>
      <c r="C35" s="61"/>
      <c r="D35" s="56">
        <f>SUM(D36:D65)</f>
        <v>571055.1404958677</v>
      </c>
      <c r="E35" s="54" t="s">
        <v>14</v>
      </c>
      <c r="F35" s="55" t="s">
        <v>103</v>
      </c>
      <c r="G35" s="55" t="s">
        <v>104</v>
      </c>
      <c r="K35" s="31"/>
      <c r="L35" s="31"/>
      <c r="M35" s="31"/>
    </row>
    <row r="36" spans="1:20" ht="22.8" x14ac:dyDescent="0.2">
      <c r="A36" s="5"/>
      <c r="B36" s="4" t="s">
        <v>15</v>
      </c>
      <c r="C36" s="5" t="s">
        <v>16</v>
      </c>
      <c r="D36" s="6">
        <f>3000/1.21</f>
        <v>2479.3388429752067</v>
      </c>
      <c r="E36" s="5" t="s">
        <v>17</v>
      </c>
      <c r="F36" s="30" t="s">
        <v>103</v>
      </c>
      <c r="G36" s="30" t="s">
        <v>104</v>
      </c>
    </row>
    <row r="37" spans="1:20" ht="45.6" x14ac:dyDescent="0.2">
      <c r="A37" s="5"/>
      <c r="B37" s="73" t="s">
        <v>170</v>
      </c>
      <c r="C37" s="74" t="s">
        <v>171</v>
      </c>
      <c r="D37" s="6">
        <f>4900+5000+3500+710</f>
        <v>14110</v>
      </c>
      <c r="E37" s="5" t="s">
        <v>17</v>
      </c>
      <c r="F37" s="30" t="s">
        <v>103</v>
      </c>
      <c r="G37" s="30" t="s">
        <v>104</v>
      </c>
    </row>
    <row r="38" spans="1:20" s="33" customFormat="1" ht="22.8" x14ac:dyDescent="0.2">
      <c r="A38" s="5"/>
      <c r="B38" s="7" t="s">
        <v>18</v>
      </c>
      <c r="C38" s="8" t="s">
        <v>19</v>
      </c>
      <c r="D38" s="6">
        <v>3645</v>
      </c>
      <c r="E38" s="5" t="s">
        <v>17</v>
      </c>
      <c r="F38" s="30" t="s">
        <v>103</v>
      </c>
      <c r="G38" s="30" t="s">
        <v>104</v>
      </c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</row>
    <row r="39" spans="1:20" s="33" customFormat="1" ht="22.8" x14ac:dyDescent="0.2">
      <c r="A39" s="5"/>
      <c r="B39" s="7" t="s">
        <v>111</v>
      </c>
      <c r="C39" s="8" t="s">
        <v>20</v>
      </c>
      <c r="D39" s="6">
        <v>36000</v>
      </c>
      <c r="E39" s="5" t="s">
        <v>17</v>
      </c>
      <c r="F39" s="30" t="s">
        <v>103</v>
      </c>
      <c r="G39" s="30" t="s">
        <v>104</v>
      </c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</row>
    <row r="40" spans="1:20" s="33" customFormat="1" ht="22.2" customHeight="1" x14ac:dyDescent="0.2">
      <c r="A40" s="5"/>
      <c r="B40" s="7" t="s">
        <v>21</v>
      </c>
      <c r="C40" s="8" t="s">
        <v>22</v>
      </c>
      <c r="D40" s="6">
        <v>12510</v>
      </c>
      <c r="E40" s="5" t="s">
        <v>17</v>
      </c>
      <c r="F40" s="30" t="s">
        <v>103</v>
      </c>
      <c r="G40" s="30" t="s">
        <v>104</v>
      </c>
      <c r="H40" s="44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</row>
    <row r="41" spans="1:20" ht="22.8" x14ac:dyDescent="0.2">
      <c r="A41" s="5"/>
      <c r="B41" s="7" t="s">
        <v>120</v>
      </c>
      <c r="C41" s="8" t="s">
        <v>124</v>
      </c>
      <c r="D41" s="6">
        <v>13726</v>
      </c>
      <c r="E41" s="5" t="s">
        <v>17</v>
      </c>
      <c r="F41" s="30" t="s">
        <v>103</v>
      </c>
      <c r="G41" s="30" t="s">
        <v>104</v>
      </c>
    </row>
    <row r="42" spans="1:20" ht="22.8" x14ac:dyDescent="0.2">
      <c r="A42" s="5"/>
      <c r="B42" s="7" t="s">
        <v>23</v>
      </c>
      <c r="C42" s="9" t="s">
        <v>24</v>
      </c>
      <c r="D42" s="6">
        <v>2100</v>
      </c>
      <c r="E42" s="5" t="s">
        <v>17</v>
      </c>
      <c r="F42" s="30" t="s">
        <v>103</v>
      </c>
      <c r="G42" s="30" t="s">
        <v>104</v>
      </c>
    </row>
    <row r="43" spans="1:20" s="33" customFormat="1" ht="22.8" x14ac:dyDescent="0.2">
      <c r="A43" s="5"/>
      <c r="B43" s="7" t="s">
        <v>25</v>
      </c>
      <c r="C43" s="8" t="s">
        <v>26</v>
      </c>
      <c r="D43" s="6">
        <v>9420</v>
      </c>
      <c r="E43" s="5" t="s">
        <v>17</v>
      </c>
      <c r="F43" s="30" t="s">
        <v>103</v>
      </c>
      <c r="G43" s="30" t="s">
        <v>104</v>
      </c>
      <c r="H43" s="20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</row>
    <row r="44" spans="1:20" s="33" customFormat="1" ht="22.8" x14ac:dyDescent="0.2">
      <c r="A44" s="5"/>
      <c r="B44" s="7" t="s">
        <v>27</v>
      </c>
      <c r="C44" s="8" t="s">
        <v>28</v>
      </c>
      <c r="D44" s="6">
        <f>5012+1400</f>
        <v>6412</v>
      </c>
      <c r="E44" s="5" t="s">
        <v>17</v>
      </c>
      <c r="F44" s="30" t="s">
        <v>103</v>
      </c>
      <c r="G44" s="30" t="s">
        <v>104</v>
      </c>
      <c r="H44" s="20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</row>
    <row r="45" spans="1:20" s="33" customFormat="1" ht="22.8" x14ac:dyDescent="0.2">
      <c r="A45" s="5"/>
      <c r="B45" s="7" t="s">
        <v>112</v>
      </c>
      <c r="C45" s="9" t="s">
        <v>29</v>
      </c>
      <c r="D45" s="6">
        <v>9630</v>
      </c>
      <c r="E45" s="5" t="s">
        <v>17</v>
      </c>
      <c r="F45" s="30" t="s">
        <v>103</v>
      </c>
      <c r="G45" s="30" t="s">
        <v>104</v>
      </c>
      <c r="H45" s="20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</row>
    <row r="46" spans="1:20" s="33" customFormat="1" ht="26.25" customHeight="1" x14ac:dyDescent="0.2">
      <c r="A46" s="5"/>
      <c r="B46" s="7" t="s">
        <v>30</v>
      </c>
      <c r="C46" s="8" t="s">
        <v>31</v>
      </c>
      <c r="D46" s="6">
        <v>132646</v>
      </c>
      <c r="E46" s="5" t="s">
        <v>17</v>
      </c>
      <c r="F46" s="30" t="s">
        <v>103</v>
      </c>
      <c r="G46" s="30" t="s">
        <v>104</v>
      </c>
      <c r="H46" s="20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</row>
    <row r="47" spans="1:20" s="33" customFormat="1" ht="26.25" customHeight="1" x14ac:dyDescent="0.25">
      <c r="A47" s="5"/>
      <c r="B47" s="10" t="s">
        <v>137</v>
      </c>
      <c r="C47" s="8" t="s">
        <v>32</v>
      </c>
      <c r="D47" s="6">
        <v>13251</v>
      </c>
      <c r="E47" s="5" t="s">
        <v>17</v>
      </c>
      <c r="F47" s="30" t="s">
        <v>103</v>
      </c>
      <c r="G47" s="30" t="s">
        <v>104</v>
      </c>
      <c r="H47" s="20"/>
      <c r="I47" s="18"/>
      <c r="J47" s="18"/>
      <c r="K47" s="18"/>
      <c r="L47" s="14"/>
      <c r="M47" s="18"/>
      <c r="N47" s="18"/>
      <c r="O47" s="18"/>
      <c r="P47" s="18"/>
      <c r="Q47" s="18"/>
      <c r="R47" s="18"/>
      <c r="S47" s="18"/>
      <c r="T47" s="18"/>
    </row>
    <row r="48" spans="1:20" s="33" customFormat="1" ht="22.8" x14ac:dyDescent="0.2">
      <c r="A48" s="5"/>
      <c r="B48" s="7" t="s">
        <v>33</v>
      </c>
      <c r="C48" s="8" t="s">
        <v>34</v>
      </c>
      <c r="D48" s="6">
        <v>14500</v>
      </c>
      <c r="E48" s="5" t="s">
        <v>17</v>
      </c>
      <c r="F48" s="30" t="s">
        <v>103</v>
      </c>
      <c r="G48" s="30" t="s">
        <v>104</v>
      </c>
      <c r="H48" s="20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</row>
    <row r="49" spans="1:20" ht="22.8" x14ac:dyDescent="0.2">
      <c r="A49" s="5"/>
      <c r="B49" s="7" t="s">
        <v>35</v>
      </c>
      <c r="C49" s="8" t="s">
        <v>36</v>
      </c>
      <c r="D49" s="6">
        <v>800</v>
      </c>
      <c r="E49" s="5" t="s">
        <v>17</v>
      </c>
      <c r="F49" s="30" t="s">
        <v>103</v>
      </c>
      <c r="G49" s="30" t="s">
        <v>104</v>
      </c>
    </row>
    <row r="50" spans="1:20" s="33" customFormat="1" ht="45.6" x14ac:dyDescent="0.25">
      <c r="A50" s="5"/>
      <c r="B50" s="7" t="s">
        <v>37</v>
      </c>
      <c r="C50" s="8" t="s">
        <v>162</v>
      </c>
      <c r="D50" s="71">
        <f>14100+2130+2130</f>
        <v>18360</v>
      </c>
      <c r="E50" s="5" t="s">
        <v>17</v>
      </c>
      <c r="F50" s="30" t="s">
        <v>103</v>
      </c>
      <c r="G50" s="30" t="s">
        <v>104</v>
      </c>
      <c r="H50" s="18"/>
      <c r="I50" s="18"/>
      <c r="J50" s="18"/>
      <c r="K50" s="18"/>
      <c r="L50" s="18"/>
      <c r="M50" s="14"/>
      <c r="N50" s="18"/>
      <c r="O50" s="18"/>
      <c r="P50" s="18"/>
      <c r="Q50" s="18"/>
      <c r="R50" s="18"/>
      <c r="S50" s="18"/>
      <c r="T50" s="18"/>
    </row>
    <row r="51" spans="1:20" ht="45.6" x14ac:dyDescent="0.2">
      <c r="A51" s="5"/>
      <c r="B51" s="10" t="s">
        <v>144</v>
      </c>
      <c r="C51" s="8" t="s">
        <v>116</v>
      </c>
      <c r="D51" s="6">
        <v>5929</v>
      </c>
      <c r="E51" s="5" t="s">
        <v>17</v>
      </c>
      <c r="F51" s="30" t="s">
        <v>103</v>
      </c>
      <c r="G51" s="30" t="s">
        <v>104</v>
      </c>
    </row>
    <row r="52" spans="1:20" ht="22.8" x14ac:dyDescent="0.2">
      <c r="A52" s="5"/>
      <c r="B52" s="7" t="s">
        <v>38</v>
      </c>
      <c r="C52" s="5" t="s">
        <v>39</v>
      </c>
      <c r="D52" s="6">
        <f>3000+1300</f>
        <v>4300</v>
      </c>
      <c r="E52" s="5" t="s">
        <v>17</v>
      </c>
      <c r="F52" s="30" t="s">
        <v>103</v>
      </c>
      <c r="G52" s="30" t="s">
        <v>104</v>
      </c>
    </row>
    <row r="53" spans="1:20" ht="22.8" x14ac:dyDescent="0.2">
      <c r="A53" s="5"/>
      <c r="B53" s="7" t="s">
        <v>135</v>
      </c>
      <c r="C53" s="8" t="s">
        <v>40</v>
      </c>
      <c r="D53" s="6">
        <f>10000/1.21</f>
        <v>8264.4628099173551</v>
      </c>
      <c r="E53" s="5" t="s">
        <v>17</v>
      </c>
      <c r="F53" s="30" t="s">
        <v>103</v>
      </c>
      <c r="G53" s="30" t="s">
        <v>104</v>
      </c>
    </row>
    <row r="54" spans="1:20" ht="367.8" customHeight="1" x14ac:dyDescent="0.2">
      <c r="A54" s="5"/>
      <c r="B54" s="10" t="s">
        <v>161</v>
      </c>
      <c r="C54" s="8" t="s">
        <v>181</v>
      </c>
      <c r="D54" s="6">
        <f>11865+197</f>
        <v>12062</v>
      </c>
      <c r="E54" s="5" t="s">
        <v>17</v>
      </c>
      <c r="F54" s="30" t="s">
        <v>103</v>
      </c>
      <c r="G54" s="30" t="s">
        <v>104</v>
      </c>
    </row>
    <row r="55" spans="1:20" s="33" customFormat="1" ht="22.8" x14ac:dyDescent="0.25">
      <c r="A55" s="5"/>
      <c r="B55" s="10" t="s">
        <v>155</v>
      </c>
      <c r="C55" s="8" t="s">
        <v>41</v>
      </c>
      <c r="D55" s="6">
        <v>2180</v>
      </c>
      <c r="E55" s="5" t="s">
        <v>17</v>
      </c>
      <c r="F55" s="30" t="s">
        <v>103</v>
      </c>
      <c r="G55" s="30" t="s">
        <v>104</v>
      </c>
      <c r="H55" s="18"/>
      <c r="I55" s="18"/>
      <c r="J55" s="18"/>
      <c r="K55" s="14"/>
      <c r="L55" s="18"/>
      <c r="M55" s="18"/>
      <c r="N55" s="18"/>
      <c r="O55" s="18"/>
      <c r="P55" s="18"/>
      <c r="Q55" s="18"/>
      <c r="R55" s="18"/>
      <c r="S55" s="18"/>
      <c r="T55" s="18"/>
    </row>
    <row r="56" spans="1:20" ht="22.8" x14ac:dyDescent="0.2">
      <c r="A56" s="5"/>
      <c r="B56" s="7" t="s">
        <v>106</v>
      </c>
      <c r="C56" s="5" t="s">
        <v>107</v>
      </c>
      <c r="D56" s="6">
        <f>3000/1.21</f>
        <v>2479.3388429752067</v>
      </c>
      <c r="E56" s="5" t="s">
        <v>17</v>
      </c>
      <c r="F56" s="30" t="s">
        <v>103</v>
      </c>
      <c r="G56" s="30" t="s">
        <v>104</v>
      </c>
    </row>
    <row r="57" spans="1:20" ht="22.8" x14ac:dyDescent="0.2">
      <c r="A57" s="5"/>
      <c r="B57" s="7" t="s">
        <v>44</v>
      </c>
      <c r="C57" s="9" t="s">
        <v>45</v>
      </c>
      <c r="D57" s="6">
        <v>2000</v>
      </c>
      <c r="E57" s="5" t="s">
        <v>17</v>
      </c>
      <c r="F57" s="30" t="s">
        <v>103</v>
      </c>
      <c r="G57" s="30" t="s">
        <v>104</v>
      </c>
    </row>
    <row r="58" spans="1:20" s="33" customFormat="1" ht="22.8" x14ac:dyDescent="0.2">
      <c r="A58" s="5"/>
      <c r="B58" s="7" t="s">
        <v>46</v>
      </c>
      <c r="C58" s="8" t="s">
        <v>47</v>
      </c>
      <c r="D58" s="6">
        <v>202268</v>
      </c>
      <c r="E58" s="5" t="s">
        <v>17</v>
      </c>
      <c r="F58" s="30" t="s">
        <v>103</v>
      </c>
      <c r="G58" s="30" t="s">
        <v>104</v>
      </c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</row>
    <row r="59" spans="1:20" ht="34.200000000000003" x14ac:dyDescent="0.2">
      <c r="A59" s="5"/>
      <c r="B59" s="7" t="s">
        <v>48</v>
      </c>
      <c r="C59" s="8" t="s">
        <v>49</v>
      </c>
      <c r="D59" s="6">
        <v>5400</v>
      </c>
      <c r="E59" s="5" t="s">
        <v>17</v>
      </c>
      <c r="F59" s="30" t="s">
        <v>103</v>
      </c>
      <c r="G59" s="30" t="s">
        <v>104</v>
      </c>
    </row>
    <row r="60" spans="1:20" ht="22.8" x14ac:dyDescent="0.2">
      <c r="A60" s="5"/>
      <c r="B60" s="7" t="s">
        <v>119</v>
      </c>
      <c r="C60" s="40" t="s">
        <v>123</v>
      </c>
      <c r="D60" s="6">
        <v>2400</v>
      </c>
      <c r="E60" s="5" t="s">
        <v>17</v>
      </c>
      <c r="F60" s="30" t="s">
        <v>103</v>
      </c>
      <c r="G60" s="30" t="s">
        <v>104</v>
      </c>
    </row>
    <row r="61" spans="1:20" ht="22.8" x14ac:dyDescent="0.2">
      <c r="A61" s="5"/>
      <c r="B61" s="7" t="s">
        <v>42</v>
      </c>
      <c r="C61" s="8" t="s">
        <v>43</v>
      </c>
      <c r="D61" s="6">
        <v>22359</v>
      </c>
      <c r="E61" s="5" t="s">
        <v>17</v>
      </c>
      <c r="F61" s="30" t="s">
        <v>103</v>
      </c>
      <c r="G61" s="30" t="s">
        <v>104</v>
      </c>
    </row>
    <row r="62" spans="1:20" ht="22.8" x14ac:dyDescent="0.2">
      <c r="A62" s="5"/>
      <c r="B62" s="7" t="s">
        <v>133</v>
      </c>
      <c r="C62" s="8" t="s">
        <v>134</v>
      </c>
      <c r="D62" s="6">
        <v>1200</v>
      </c>
      <c r="E62" s="5" t="s">
        <v>17</v>
      </c>
      <c r="F62" s="30" t="s">
        <v>103</v>
      </c>
      <c r="G62" s="30" t="s">
        <v>104</v>
      </c>
    </row>
    <row r="63" spans="1:20" ht="22.8" x14ac:dyDescent="0.2">
      <c r="A63" s="5"/>
      <c r="B63" s="7" t="s">
        <v>145</v>
      </c>
      <c r="C63" s="8" t="s">
        <v>182</v>
      </c>
      <c r="D63" s="6">
        <v>4200</v>
      </c>
      <c r="E63" s="5" t="s">
        <v>110</v>
      </c>
      <c r="F63" s="30" t="s">
        <v>103</v>
      </c>
      <c r="G63" s="30" t="s">
        <v>104</v>
      </c>
    </row>
    <row r="64" spans="1:20" ht="22.8" x14ac:dyDescent="0.2">
      <c r="A64" s="5"/>
      <c r="B64" s="7" t="s">
        <v>148</v>
      </c>
      <c r="C64" s="8" t="s">
        <v>147</v>
      </c>
      <c r="D64" s="6">
        <v>3924</v>
      </c>
      <c r="E64" s="5" t="s">
        <v>17</v>
      </c>
      <c r="F64" s="30" t="s">
        <v>146</v>
      </c>
      <c r="G64" s="30" t="s">
        <v>104</v>
      </c>
    </row>
    <row r="65" spans="1:20" ht="34.200000000000003" x14ac:dyDescent="0.2">
      <c r="A65" s="5"/>
      <c r="B65" s="73" t="s">
        <v>164</v>
      </c>
      <c r="C65" s="8" t="s">
        <v>163</v>
      </c>
      <c r="D65" s="6">
        <v>2500</v>
      </c>
      <c r="E65" s="5" t="s">
        <v>17</v>
      </c>
      <c r="F65" s="30" t="s">
        <v>165</v>
      </c>
      <c r="G65" s="30" t="s">
        <v>104</v>
      </c>
    </row>
    <row r="66" spans="1:20" ht="68.400000000000006" customHeight="1" x14ac:dyDescent="0.2">
      <c r="A66" s="50">
        <v>2</v>
      </c>
      <c r="B66" s="62" t="s">
        <v>50</v>
      </c>
      <c r="C66" s="54" t="s">
        <v>167</v>
      </c>
      <c r="D66" s="53">
        <f>40000/1.21</f>
        <v>33057.85123966942</v>
      </c>
      <c r="E66" s="54" t="s">
        <v>14</v>
      </c>
      <c r="F66" s="55" t="s">
        <v>103</v>
      </c>
      <c r="G66" s="55" t="s">
        <v>104</v>
      </c>
    </row>
    <row r="67" spans="1:20" ht="34.200000000000003" x14ac:dyDescent="0.2">
      <c r="A67" s="50">
        <v>3</v>
      </c>
      <c r="B67" s="62" t="s">
        <v>51</v>
      </c>
      <c r="C67" s="54" t="s">
        <v>168</v>
      </c>
      <c r="D67" s="53">
        <v>24000</v>
      </c>
      <c r="E67" s="54" t="s">
        <v>14</v>
      </c>
      <c r="F67" s="55" t="s">
        <v>103</v>
      </c>
      <c r="G67" s="55" t="s">
        <v>104</v>
      </c>
    </row>
    <row r="68" spans="1:20" ht="24" x14ac:dyDescent="0.2">
      <c r="A68" s="50">
        <v>4</v>
      </c>
      <c r="B68" s="62" t="s">
        <v>52</v>
      </c>
      <c r="C68" s="54" t="s">
        <v>53</v>
      </c>
      <c r="D68" s="53">
        <v>3110</v>
      </c>
      <c r="E68" s="54" t="s">
        <v>14</v>
      </c>
      <c r="F68" s="55" t="s">
        <v>103</v>
      </c>
      <c r="G68" s="55" t="s">
        <v>104</v>
      </c>
    </row>
    <row r="69" spans="1:20" ht="24" x14ac:dyDescent="0.2">
      <c r="A69" s="50">
        <v>5</v>
      </c>
      <c r="B69" s="62" t="s">
        <v>54</v>
      </c>
      <c r="C69" s="54"/>
      <c r="D69" s="53">
        <f>SUM(D70:D73)</f>
        <v>23281</v>
      </c>
      <c r="E69" s="54" t="s">
        <v>14</v>
      </c>
      <c r="F69" s="55" t="s">
        <v>103</v>
      </c>
      <c r="G69" s="55" t="s">
        <v>104</v>
      </c>
    </row>
    <row r="70" spans="1:20" s="33" customFormat="1" ht="22.8" x14ac:dyDescent="0.2">
      <c r="A70" s="5"/>
      <c r="B70" s="4" t="s">
        <v>55</v>
      </c>
      <c r="C70" s="5" t="s">
        <v>56</v>
      </c>
      <c r="D70" s="6">
        <v>10282</v>
      </c>
      <c r="E70" s="5" t="s">
        <v>17</v>
      </c>
      <c r="F70" s="30" t="s">
        <v>103</v>
      </c>
      <c r="G70" s="30" t="s">
        <v>104</v>
      </c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</row>
    <row r="71" spans="1:20" s="33" customFormat="1" ht="22.8" x14ac:dyDescent="0.2">
      <c r="A71" s="5"/>
      <c r="B71" s="4" t="s">
        <v>57</v>
      </c>
      <c r="C71" s="5" t="s">
        <v>58</v>
      </c>
      <c r="D71" s="6">
        <v>727</v>
      </c>
      <c r="E71" s="5" t="s">
        <v>17</v>
      </c>
      <c r="F71" s="30" t="s">
        <v>103</v>
      </c>
      <c r="G71" s="30" t="s">
        <v>104</v>
      </c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</row>
    <row r="72" spans="1:20" s="33" customFormat="1" ht="22.8" x14ac:dyDescent="0.2">
      <c r="A72" s="5"/>
      <c r="B72" s="4" t="s">
        <v>59</v>
      </c>
      <c r="C72" s="5" t="s">
        <v>60</v>
      </c>
      <c r="D72" s="6">
        <v>3384</v>
      </c>
      <c r="E72" s="5" t="s">
        <v>17</v>
      </c>
      <c r="F72" s="30" t="s">
        <v>103</v>
      </c>
      <c r="G72" s="30" t="s">
        <v>104</v>
      </c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</row>
    <row r="73" spans="1:20" ht="22.8" x14ac:dyDescent="0.2">
      <c r="A73" s="5"/>
      <c r="B73" s="4" t="s">
        <v>61</v>
      </c>
      <c r="C73" s="5" t="s">
        <v>62</v>
      </c>
      <c r="D73" s="6">
        <v>8888</v>
      </c>
      <c r="E73" s="5" t="s">
        <v>17</v>
      </c>
      <c r="F73" s="30" t="s">
        <v>103</v>
      </c>
      <c r="G73" s="30" t="s">
        <v>104</v>
      </c>
    </row>
    <row r="74" spans="1:20" ht="24" x14ac:dyDescent="0.2">
      <c r="A74" s="50">
        <v>6</v>
      </c>
      <c r="B74" s="51" t="s">
        <v>63</v>
      </c>
      <c r="C74" s="52"/>
      <c r="D74" s="53">
        <f>SUM(D75:D82)</f>
        <v>96687.512396694205</v>
      </c>
      <c r="E74" s="54" t="s">
        <v>14</v>
      </c>
      <c r="F74" s="55" t="s">
        <v>103</v>
      </c>
      <c r="G74" s="55" t="s">
        <v>104</v>
      </c>
    </row>
    <row r="75" spans="1:20" s="33" customFormat="1" ht="22.8" x14ac:dyDescent="0.2">
      <c r="A75" s="5"/>
      <c r="B75" s="7" t="s">
        <v>113</v>
      </c>
      <c r="C75" s="8" t="s">
        <v>114</v>
      </c>
      <c r="D75" s="6">
        <v>16701</v>
      </c>
      <c r="E75" s="5" t="s">
        <v>17</v>
      </c>
      <c r="F75" s="30" t="s">
        <v>103</v>
      </c>
      <c r="G75" s="30" t="s">
        <v>104</v>
      </c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</row>
    <row r="76" spans="1:20" s="33" customFormat="1" ht="34.200000000000003" x14ac:dyDescent="0.2">
      <c r="A76" s="5"/>
      <c r="B76" s="7" t="s">
        <v>160</v>
      </c>
      <c r="C76" s="8" t="s">
        <v>159</v>
      </c>
      <c r="D76" s="6">
        <f>36000/1.21</f>
        <v>29752.066115702481</v>
      </c>
      <c r="E76" s="5" t="s">
        <v>17</v>
      </c>
      <c r="F76" s="30" t="s">
        <v>103</v>
      </c>
      <c r="G76" s="30" t="s">
        <v>104</v>
      </c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</row>
    <row r="77" spans="1:20" s="33" customFormat="1" ht="22.8" x14ac:dyDescent="0.25">
      <c r="A77" s="5"/>
      <c r="B77" s="7" t="s">
        <v>64</v>
      </c>
      <c r="C77" s="8" t="s">
        <v>65</v>
      </c>
      <c r="D77" s="6">
        <v>4388</v>
      </c>
      <c r="E77" s="5" t="s">
        <v>17</v>
      </c>
      <c r="F77" s="30" t="s">
        <v>103</v>
      </c>
      <c r="G77" s="30" t="s">
        <v>104</v>
      </c>
      <c r="H77" s="18"/>
      <c r="I77" s="14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</row>
    <row r="78" spans="1:20" ht="22.8" x14ac:dyDescent="0.2">
      <c r="A78" s="5"/>
      <c r="B78" s="7" t="s">
        <v>66</v>
      </c>
      <c r="C78" s="8" t="s">
        <v>67</v>
      </c>
      <c r="D78" s="6">
        <v>2500</v>
      </c>
      <c r="E78" s="5" t="s">
        <v>17</v>
      </c>
      <c r="F78" s="30" t="s">
        <v>103</v>
      </c>
      <c r="G78" s="30" t="s">
        <v>104</v>
      </c>
    </row>
    <row r="79" spans="1:20" ht="22.8" x14ac:dyDescent="0.2">
      <c r="A79" s="5"/>
      <c r="B79" s="7" t="s">
        <v>128</v>
      </c>
      <c r="C79" s="8" t="s">
        <v>68</v>
      </c>
      <c r="D79" s="6">
        <v>20000</v>
      </c>
      <c r="E79" s="5" t="s">
        <v>17</v>
      </c>
      <c r="F79" s="30" t="s">
        <v>103</v>
      </c>
      <c r="G79" s="30" t="s">
        <v>104</v>
      </c>
    </row>
    <row r="80" spans="1:20" ht="34.200000000000003" x14ac:dyDescent="0.2">
      <c r="A80" s="5"/>
      <c r="B80" s="7" t="s">
        <v>69</v>
      </c>
      <c r="C80" s="8" t="s">
        <v>176</v>
      </c>
      <c r="D80" s="71">
        <f>6000+14000</f>
        <v>20000</v>
      </c>
      <c r="E80" s="5" t="s">
        <v>17</v>
      </c>
      <c r="F80" s="30" t="s">
        <v>103</v>
      </c>
      <c r="G80" s="30" t="s">
        <v>104</v>
      </c>
    </row>
    <row r="81" spans="1:7" ht="22.8" x14ac:dyDescent="0.2">
      <c r="A81" s="5"/>
      <c r="B81" s="7" t="s">
        <v>126</v>
      </c>
      <c r="C81" s="41" t="s">
        <v>127</v>
      </c>
      <c r="D81" s="71">
        <f>110+420</f>
        <v>530</v>
      </c>
      <c r="E81" s="5" t="s">
        <v>17</v>
      </c>
      <c r="F81" s="30" t="s">
        <v>103</v>
      </c>
      <c r="G81" s="30" t="s">
        <v>104</v>
      </c>
    </row>
    <row r="82" spans="1:7" ht="26.4" x14ac:dyDescent="0.2">
      <c r="A82" s="5"/>
      <c r="B82" s="7" t="s">
        <v>131</v>
      </c>
      <c r="C82" s="42" t="s">
        <v>132</v>
      </c>
      <c r="D82" s="6">
        <f>1990+1000/1.21</f>
        <v>2816.4462809917354</v>
      </c>
      <c r="E82" s="5" t="s">
        <v>110</v>
      </c>
      <c r="F82" s="30" t="s">
        <v>103</v>
      </c>
      <c r="G82" s="30" t="s">
        <v>104</v>
      </c>
    </row>
    <row r="83" spans="1:7" ht="249" customHeight="1" x14ac:dyDescent="0.2">
      <c r="A83" s="50">
        <v>7</v>
      </c>
      <c r="B83" s="51" t="s">
        <v>178</v>
      </c>
      <c r="C83" s="54" t="s">
        <v>177</v>
      </c>
      <c r="D83" s="53">
        <v>124000</v>
      </c>
      <c r="E83" s="54" t="s">
        <v>14</v>
      </c>
      <c r="F83" s="55" t="s">
        <v>103</v>
      </c>
      <c r="G83" s="55" t="s">
        <v>104</v>
      </c>
    </row>
    <row r="84" spans="1:7" ht="79.8" x14ac:dyDescent="0.2">
      <c r="A84" s="50">
        <v>8</v>
      </c>
      <c r="B84" s="62" t="s">
        <v>70</v>
      </c>
      <c r="C84" s="54" t="s">
        <v>71</v>
      </c>
      <c r="D84" s="56">
        <v>7759</v>
      </c>
      <c r="E84" s="54" t="s">
        <v>14</v>
      </c>
      <c r="F84" s="55" t="s">
        <v>103</v>
      </c>
      <c r="G84" s="55" t="s">
        <v>104</v>
      </c>
    </row>
    <row r="85" spans="1:7" ht="68.400000000000006" x14ac:dyDescent="0.2">
      <c r="A85" s="5"/>
      <c r="B85" s="4" t="s">
        <v>121</v>
      </c>
      <c r="C85" s="5" t="s">
        <v>122</v>
      </c>
      <c r="D85" s="47">
        <v>7759</v>
      </c>
      <c r="E85" s="5" t="s">
        <v>17</v>
      </c>
      <c r="F85" s="30" t="s">
        <v>103</v>
      </c>
      <c r="G85" s="30" t="s">
        <v>104</v>
      </c>
    </row>
    <row r="86" spans="1:7" ht="68.400000000000006" x14ac:dyDescent="0.2">
      <c r="A86" s="50">
        <v>9</v>
      </c>
      <c r="B86" s="62" t="s">
        <v>72</v>
      </c>
      <c r="C86" s="70" t="s">
        <v>174</v>
      </c>
      <c r="D86" s="53">
        <f>D87+D88</f>
        <v>34000</v>
      </c>
      <c r="E86" s="54" t="s">
        <v>14</v>
      </c>
      <c r="F86" s="55" t="s">
        <v>103</v>
      </c>
      <c r="G86" s="55" t="s">
        <v>104</v>
      </c>
    </row>
    <row r="87" spans="1:7" ht="22.8" x14ac:dyDescent="0.2">
      <c r="A87" s="5"/>
      <c r="B87" s="4" t="s">
        <v>98</v>
      </c>
      <c r="C87" s="12" t="s">
        <v>73</v>
      </c>
      <c r="D87" s="6">
        <v>16000</v>
      </c>
      <c r="E87" s="5" t="s">
        <v>17</v>
      </c>
      <c r="F87" s="30" t="s">
        <v>103</v>
      </c>
      <c r="G87" s="30" t="s">
        <v>104</v>
      </c>
    </row>
    <row r="88" spans="1:7" ht="22.8" x14ac:dyDescent="0.2">
      <c r="A88" s="5"/>
      <c r="B88" s="4" t="s">
        <v>74</v>
      </c>
      <c r="C88" s="12" t="s">
        <v>75</v>
      </c>
      <c r="D88" s="6">
        <v>18000</v>
      </c>
      <c r="E88" s="5" t="s">
        <v>17</v>
      </c>
      <c r="F88" s="30" t="s">
        <v>103</v>
      </c>
      <c r="G88" s="30" t="s">
        <v>104</v>
      </c>
    </row>
    <row r="89" spans="1:7" ht="22.8" x14ac:dyDescent="0.2">
      <c r="A89" s="50">
        <v>10</v>
      </c>
      <c r="B89" s="63" t="s">
        <v>76</v>
      </c>
      <c r="C89" s="69" t="s">
        <v>77</v>
      </c>
      <c r="D89" s="53">
        <v>6000</v>
      </c>
      <c r="E89" s="54" t="s">
        <v>14</v>
      </c>
      <c r="F89" s="55" t="s">
        <v>103</v>
      </c>
      <c r="G89" s="55" t="s">
        <v>104</v>
      </c>
    </row>
    <row r="90" spans="1:7" ht="45.6" x14ac:dyDescent="0.2">
      <c r="A90" s="66">
        <v>11</v>
      </c>
      <c r="B90" s="67" t="s">
        <v>78</v>
      </c>
      <c r="C90" s="68" t="s">
        <v>79</v>
      </c>
      <c r="D90" s="53">
        <f>SUM(D91:D93)</f>
        <v>80000</v>
      </c>
      <c r="E90" s="68" t="s">
        <v>14</v>
      </c>
      <c r="F90" s="55" t="s">
        <v>103</v>
      </c>
      <c r="G90" s="55" t="s">
        <v>104</v>
      </c>
    </row>
    <row r="91" spans="1:7" ht="22.8" x14ac:dyDescent="0.2">
      <c r="A91" s="5"/>
      <c r="B91" s="4" t="s">
        <v>80</v>
      </c>
      <c r="C91" s="5" t="s">
        <v>81</v>
      </c>
      <c r="D91" s="6">
        <v>35000</v>
      </c>
      <c r="E91" s="5" t="s">
        <v>17</v>
      </c>
      <c r="F91" s="30" t="s">
        <v>103</v>
      </c>
      <c r="G91" s="30" t="s">
        <v>104</v>
      </c>
    </row>
    <row r="92" spans="1:7" ht="22.8" x14ac:dyDescent="0.2">
      <c r="A92" s="5"/>
      <c r="B92" s="4" t="s">
        <v>82</v>
      </c>
      <c r="C92" s="5" t="s">
        <v>83</v>
      </c>
      <c r="D92" s="6">
        <v>5000</v>
      </c>
      <c r="E92" s="5" t="s">
        <v>17</v>
      </c>
      <c r="F92" s="30" t="s">
        <v>103</v>
      </c>
      <c r="G92" s="30" t="s">
        <v>104</v>
      </c>
    </row>
    <row r="93" spans="1:7" ht="160.5" customHeight="1" x14ac:dyDescent="0.2">
      <c r="A93" s="5"/>
      <c r="B93" s="4" t="s">
        <v>84</v>
      </c>
      <c r="C93" s="15" t="s">
        <v>158</v>
      </c>
      <c r="D93" s="6">
        <v>40000</v>
      </c>
      <c r="E93" s="5" t="s">
        <v>17</v>
      </c>
      <c r="F93" s="30" t="s">
        <v>103</v>
      </c>
      <c r="G93" s="30" t="s">
        <v>104</v>
      </c>
    </row>
    <row r="94" spans="1:7" ht="24" x14ac:dyDescent="0.2">
      <c r="A94" s="50">
        <v>12</v>
      </c>
      <c r="B94" s="62" t="s">
        <v>85</v>
      </c>
      <c r="C94" s="54"/>
      <c r="D94" s="53">
        <f>SUM(D95:D99)</f>
        <v>149028</v>
      </c>
      <c r="E94" s="54" t="s">
        <v>14</v>
      </c>
      <c r="F94" s="55" t="s">
        <v>103</v>
      </c>
      <c r="G94" s="55" t="s">
        <v>104</v>
      </c>
    </row>
    <row r="95" spans="1:7" ht="22.8" x14ac:dyDescent="0.2">
      <c r="A95" s="5"/>
      <c r="B95" s="4" t="s">
        <v>86</v>
      </c>
      <c r="C95" s="11" t="s">
        <v>87</v>
      </c>
      <c r="D95" s="6">
        <v>11428</v>
      </c>
      <c r="E95" s="5" t="s">
        <v>17</v>
      </c>
      <c r="F95" s="30" t="s">
        <v>103</v>
      </c>
      <c r="G95" s="30" t="s">
        <v>104</v>
      </c>
    </row>
    <row r="96" spans="1:7" ht="22.8" x14ac:dyDescent="0.2">
      <c r="A96" s="5"/>
      <c r="B96" s="7" t="s">
        <v>88</v>
      </c>
      <c r="C96" s="8" t="s">
        <v>89</v>
      </c>
      <c r="D96" s="6">
        <v>31400</v>
      </c>
      <c r="E96" s="5" t="s">
        <v>17</v>
      </c>
      <c r="F96" s="30" t="s">
        <v>103</v>
      </c>
      <c r="G96" s="30" t="s">
        <v>104</v>
      </c>
    </row>
    <row r="97" spans="1:7" ht="45.6" x14ac:dyDescent="0.2">
      <c r="A97" s="5"/>
      <c r="B97" s="7" t="s">
        <v>143</v>
      </c>
      <c r="C97" s="8" t="s">
        <v>175</v>
      </c>
      <c r="D97" s="6">
        <v>102100</v>
      </c>
      <c r="E97" s="5" t="s">
        <v>17</v>
      </c>
      <c r="F97" s="30" t="s">
        <v>103</v>
      </c>
      <c r="G97" s="30" t="s">
        <v>104</v>
      </c>
    </row>
    <row r="98" spans="1:7" ht="22.8" x14ac:dyDescent="0.2">
      <c r="A98" s="5"/>
      <c r="B98" s="7" t="s">
        <v>90</v>
      </c>
      <c r="C98" s="8" t="s">
        <v>157</v>
      </c>
      <c r="D98" s="6">
        <v>2100</v>
      </c>
      <c r="E98" s="5" t="s">
        <v>17</v>
      </c>
      <c r="F98" s="30" t="s">
        <v>103</v>
      </c>
      <c r="G98" s="30" t="s">
        <v>104</v>
      </c>
    </row>
    <row r="99" spans="1:7" ht="22.8" x14ac:dyDescent="0.2">
      <c r="A99" s="5"/>
      <c r="B99" s="7" t="s">
        <v>125</v>
      </c>
      <c r="C99" s="8" t="s">
        <v>105</v>
      </c>
      <c r="D99" s="6">
        <v>2000</v>
      </c>
      <c r="E99" s="5" t="s">
        <v>17</v>
      </c>
      <c r="F99" s="30" t="s">
        <v>103</v>
      </c>
      <c r="G99" s="30" t="s">
        <v>104</v>
      </c>
    </row>
    <row r="100" spans="1:7" ht="22.8" x14ac:dyDescent="0.2">
      <c r="A100" s="50">
        <v>13</v>
      </c>
      <c r="B100" s="62" t="s">
        <v>91</v>
      </c>
      <c r="C100" s="65"/>
      <c r="D100" s="56">
        <f>SUM(D101:D102)</f>
        <v>26000</v>
      </c>
      <c r="E100" s="54" t="s">
        <v>14</v>
      </c>
      <c r="F100" s="55" t="s">
        <v>103</v>
      </c>
      <c r="G100" s="55" t="s">
        <v>104</v>
      </c>
    </row>
    <row r="101" spans="1:7" ht="273.60000000000002" x14ac:dyDescent="0.2">
      <c r="A101" s="5"/>
      <c r="B101" s="72" t="s">
        <v>169</v>
      </c>
      <c r="C101" s="5" t="s">
        <v>166</v>
      </c>
      <c r="D101" s="47">
        <v>13600</v>
      </c>
      <c r="E101" s="5" t="s">
        <v>17</v>
      </c>
      <c r="F101" s="30" t="s">
        <v>103</v>
      </c>
      <c r="G101" s="30" t="s">
        <v>104</v>
      </c>
    </row>
    <row r="102" spans="1:7" ht="114" x14ac:dyDescent="0.2">
      <c r="A102" s="5"/>
      <c r="B102" s="4" t="s">
        <v>117</v>
      </c>
      <c r="C102" s="5" t="s">
        <v>118</v>
      </c>
      <c r="D102" s="47">
        <v>12400</v>
      </c>
      <c r="E102" s="5" t="s">
        <v>17</v>
      </c>
      <c r="F102" s="30" t="s">
        <v>103</v>
      </c>
      <c r="G102" s="30" t="s">
        <v>104</v>
      </c>
    </row>
    <row r="103" spans="1:7" ht="24" x14ac:dyDescent="0.2">
      <c r="A103" s="75">
        <v>14</v>
      </c>
      <c r="B103" s="76" t="s">
        <v>179</v>
      </c>
      <c r="C103" s="77" t="s">
        <v>172</v>
      </c>
      <c r="D103" s="78">
        <v>3500</v>
      </c>
      <c r="E103" s="77" t="s">
        <v>12</v>
      </c>
      <c r="F103" s="79" t="s">
        <v>173</v>
      </c>
      <c r="G103" s="79" t="s">
        <v>104</v>
      </c>
    </row>
    <row r="104" spans="1:7" ht="22.8" x14ac:dyDescent="0.2">
      <c r="A104" s="50">
        <v>15</v>
      </c>
      <c r="B104" s="62" t="s">
        <v>100</v>
      </c>
      <c r="C104" s="54" t="s">
        <v>92</v>
      </c>
      <c r="D104" s="56">
        <v>4000</v>
      </c>
      <c r="E104" s="54" t="s">
        <v>14</v>
      </c>
      <c r="F104" s="55" t="s">
        <v>103</v>
      </c>
      <c r="G104" s="55" t="s">
        <v>104</v>
      </c>
    </row>
    <row r="105" spans="1:7" ht="22.8" x14ac:dyDescent="0.2">
      <c r="A105" s="50">
        <v>16</v>
      </c>
      <c r="B105" s="63" t="s">
        <v>93</v>
      </c>
      <c r="C105" s="54" t="s">
        <v>94</v>
      </c>
      <c r="D105" s="56">
        <v>71000</v>
      </c>
      <c r="E105" s="54" t="s">
        <v>14</v>
      </c>
      <c r="F105" s="55" t="s">
        <v>103</v>
      </c>
      <c r="G105" s="55" t="s">
        <v>104</v>
      </c>
    </row>
    <row r="106" spans="1:7" ht="22.8" x14ac:dyDescent="0.2">
      <c r="A106" s="50">
        <v>17</v>
      </c>
      <c r="B106" s="63" t="s">
        <v>151</v>
      </c>
      <c r="C106" s="54"/>
      <c r="D106" s="56">
        <f>D107+D108</f>
        <v>119818</v>
      </c>
      <c r="E106" s="54" t="s">
        <v>14</v>
      </c>
      <c r="F106" s="55" t="s">
        <v>103</v>
      </c>
      <c r="G106" s="55" t="s">
        <v>104</v>
      </c>
    </row>
    <row r="107" spans="1:7" ht="22.8" x14ac:dyDescent="0.2">
      <c r="A107" s="50"/>
      <c r="B107" s="63" t="s">
        <v>129</v>
      </c>
      <c r="C107" s="54" t="s">
        <v>180</v>
      </c>
      <c r="D107" s="56">
        <f>33000+10000</f>
        <v>43000</v>
      </c>
      <c r="E107" s="54" t="s">
        <v>14</v>
      </c>
      <c r="F107" s="55" t="s">
        <v>103</v>
      </c>
      <c r="G107" s="55" t="s">
        <v>104</v>
      </c>
    </row>
    <row r="108" spans="1:7" ht="22.8" x14ac:dyDescent="0.2">
      <c r="A108" s="50"/>
      <c r="B108" s="63" t="s">
        <v>156</v>
      </c>
      <c r="C108" s="54" t="s">
        <v>152</v>
      </c>
      <c r="D108" s="56">
        <v>76818</v>
      </c>
      <c r="E108" s="54" t="s">
        <v>14</v>
      </c>
      <c r="F108" s="55" t="s">
        <v>153</v>
      </c>
      <c r="G108" s="55" t="s">
        <v>104</v>
      </c>
    </row>
    <row r="109" spans="1:7" ht="22.8" x14ac:dyDescent="0.2">
      <c r="A109" s="50">
        <v>18</v>
      </c>
      <c r="B109" s="62" t="s">
        <v>101</v>
      </c>
      <c r="C109" s="54" t="s">
        <v>102</v>
      </c>
      <c r="D109" s="56">
        <v>0</v>
      </c>
      <c r="E109" s="54" t="s">
        <v>14</v>
      </c>
      <c r="F109" s="55" t="s">
        <v>103</v>
      </c>
      <c r="G109" s="55" t="s">
        <v>104</v>
      </c>
    </row>
    <row r="110" spans="1:7" ht="12" x14ac:dyDescent="0.25">
      <c r="A110" s="61">
        <v>19</v>
      </c>
      <c r="B110" s="62" t="s">
        <v>108</v>
      </c>
      <c r="C110" s="54" t="s">
        <v>109</v>
      </c>
      <c r="D110" s="64">
        <v>142317</v>
      </c>
      <c r="E110" s="61" t="s">
        <v>110</v>
      </c>
      <c r="F110" s="55" t="s">
        <v>103</v>
      </c>
      <c r="G110" s="55" t="s">
        <v>104</v>
      </c>
    </row>
    <row r="111" spans="1:7" ht="12" x14ac:dyDescent="0.25">
      <c r="A111" s="82"/>
      <c r="B111" s="48"/>
      <c r="C111" s="13"/>
      <c r="D111" s="49"/>
      <c r="E111" s="82"/>
      <c r="F111" s="29"/>
      <c r="G111" s="29"/>
    </row>
    <row r="112" spans="1:7" x14ac:dyDescent="0.2">
      <c r="A112" s="82"/>
      <c r="B112" s="97" t="s">
        <v>95</v>
      </c>
      <c r="C112" s="97"/>
      <c r="D112" s="97"/>
      <c r="E112" s="82"/>
      <c r="F112" s="29"/>
      <c r="G112" s="29"/>
    </row>
    <row r="113" spans="1:15" x14ac:dyDescent="0.2">
      <c r="A113" s="82"/>
      <c r="B113" s="98" t="s">
        <v>149</v>
      </c>
      <c r="C113" s="98"/>
      <c r="D113" s="98"/>
      <c r="E113" s="82"/>
      <c r="F113" s="29"/>
      <c r="G113" s="29"/>
    </row>
    <row r="114" spans="1:15" ht="12" x14ac:dyDescent="0.25">
      <c r="A114" s="82"/>
      <c r="B114" s="48"/>
      <c r="C114" s="13"/>
      <c r="D114" s="49"/>
      <c r="E114" s="82"/>
      <c r="F114" s="29"/>
      <c r="G114" s="29"/>
    </row>
    <row r="115" spans="1:15" ht="12" x14ac:dyDescent="0.25">
      <c r="A115" s="82"/>
      <c r="B115" s="48"/>
      <c r="C115" s="13"/>
      <c r="D115" s="49"/>
      <c r="E115" s="82"/>
      <c r="F115" s="29"/>
      <c r="G115" s="29"/>
    </row>
    <row r="116" spans="1:15" ht="12" x14ac:dyDescent="0.25">
      <c r="A116" s="82"/>
      <c r="B116" s="48"/>
      <c r="C116" s="13"/>
      <c r="D116" s="49"/>
      <c r="E116" s="82"/>
      <c r="F116" s="29"/>
      <c r="G116" s="29"/>
    </row>
    <row r="117" spans="1:15" x14ac:dyDescent="0.2">
      <c r="E117" s="18"/>
    </row>
    <row r="118" spans="1:15" x14ac:dyDescent="0.2">
      <c r="E118" s="18"/>
    </row>
    <row r="119" spans="1:15" x14ac:dyDescent="0.2">
      <c r="E119" s="18"/>
    </row>
    <row r="120" spans="1:15" x14ac:dyDescent="0.2">
      <c r="C120" s="18"/>
      <c r="D120" s="18"/>
      <c r="E120" s="18"/>
    </row>
    <row r="121" spans="1:15" x14ac:dyDescent="0.2">
      <c r="C121" s="18"/>
      <c r="D121" s="18"/>
      <c r="E121" s="18"/>
      <c r="O121" s="43"/>
    </row>
    <row r="122" spans="1:15" x14ac:dyDescent="0.2">
      <c r="C122" s="18"/>
      <c r="D122" s="18"/>
      <c r="E122" s="18"/>
    </row>
    <row r="123" spans="1:15" x14ac:dyDescent="0.2">
      <c r="A123" s="27"/>
      <c r="E123" s="13"/>
      <c r="F123" s="29"/>
      <c r="G123" s="29"/>
    </row>
    <row r="124" spans="1:15" x14ac:dyDescent="0.2">
      <c r="A124" s="27"/>
      <c r="E124" s="13"/>
      <c r="F124" s="29"/>
      <c r="G124" s="29"/>
    </row>
    <row r="125" spans="1:15" x14ac:dyDescent="0.2">
      <c r="A125" s="13"/>
      <c r="B125" s="97"/>
      <c r="C125" s="97"/>
      <c r="D125" s="97"/>
      <c r="E125" s="35"/>
      <c r="F125" s="36"/>
      <c r="G125" s="36"/>
    </row>
    <row r="126" spans="1:15" x14ac:dyDescent="0.2">
      <c r="A126" s="13"/>
      <c r="E126" s="35"/>
      <c r="F126" s="36"/>
      <c r="G126" s="36"/>
    </row>
    <row r="127" spans="1:15" x14ac:dyDescent="0.2">
      <c r="A127" s="13"/>
      <c r="E127" s="35"/>
      <c r="F127" s="36"/>
      <c r="G127" s="36"/>
    </row>
    <row r="128" spans="1:15" x14ac:dyDescent="0.2">
      <c r="A128" s="13"/>
      <c r="E128" s="35"/>
      <c r="F128" s="36"/>
      <c r="G128" s="36"/>
    </row>
    <row r="129" spans="1:16" x14ac:dyDescent="0.2">
      <c r="A129" s="13"/>
      <c r="B129" s="97"/>
      <c r="C129" s="97"/>
      <c r="D129" s="97"/>
      <c r="E129" s="35"/>
      <c r="F129" s="36"/>
      <c r="G129" s="36"/>
    </row>
    <row r="130" spans="1:16" x14ac:dyDescent="0.2">
      <c r="A130" s="13"/>
      <c r="B130" s="97"/>
      <c r="C130" s="97"/>
      <c r="D130" s="97"/>
      <c r="E130" s="35"/>
      <c r="F130" s="36"/>
      <c r="G130" s="36"/>
    </row>
    <row r="131" spans="1:16" x14ac:dyDescent="0.2">
      <c r="A131" s="13"/>
      <c r="E131" s="35"/>
      <c r="F131" s="36"/>
      <c r="G131" s="36"/>
    </row>
    <row r="132" spans="1:16" ht="12" x14ac:dyDescent="0.25">
      <c r="A132" s="13"/>
      <c r="E132" s="35"/>
      <c r="F132" s="36"/>
      <c r="G132" s="36"/>
      <c r="P132" s="14"/>
    </row>
    <row r="133" spans="1:16" x14ac:dyDescent="0.2">
      <c r="A133" s="13"/>
      <c r="E133" s="35"/>
      <c r="F133" s="36"/>
      <c r="G133" s="36"/>
    </row>
    <row r="134" spans="1:16" x14ac:dyDescent="0.2">
      <c r="A134" s="13"/>
      <c r="E134" s="35"/>
      <c r="F134" s="36"/>
      <c r="G134" s="36"/>
    </row>
    <row r="135" spans="1:16" x14ac:dyDescent="0.2">
      <c r="A135" s="13"/>
      <c r="E135" s="35"/>
      <c r="F135" s="36"/>
      <c r="G135" s="36"/>
    </row>
    <row r="136" spans="1:16" x14ac:dyDescent="0.2">
      <c r="A136" s="13"/>
      <c r="E136" s="35"/>
      <c r="F136" s="36"/>
      <c r="G136" s="36"/>
    </row>
    <row r="137" spans="1:16" x14ac:dyDescent="0.2">
      <c r="A137" s="13"/>
      <c r="E137" s="35"/>
      <c r="F137" s="36"/>
      <c r="G137" s="36"/>
    </row>
    <row r="138" spans="1:16" x14ac:dyDescent="0.2">
      <c r="A138" s="13"/>
      <c r="B138" s="37"/>
      <c r="C138" s="17"/>
      <c r="D138" s="38"/>
      <c r="E138" s="35"/>
      <c r="F138" s="36"/>
      <c r="G138" s="36"/>
    </row>
    <row r="139" spans="1:16" x14ac:dyDescent="0.2">
      <c r="A139" s="13"/>
      <c r="B139" s="81"/>
      <c r="C139" s="81"/>
      <c r="D139" s="81"/>
      <c r="E139" s="35"/>
      <c r="F139" s="36"/>
      <c r="G139" s="36"/>
    </row>
    <row r="140" spans="1:16" x14ac:dyDescent="0.2">
      <c r="A140" s="13"/>
      <c r="B140" s="81"/>
      <c r="C140" s="81"/>
      <c r="D140" s="81"/>
      <c r="E140" s="38"/>
      <c r="F140" s="36"/>
      <c r="G140" s="36"/>
    </row>
    <row r="141" spans="1:16" x14ac:dyDescent="0.2">
      <c r="A141" s="13"/>
      <c r="B141" s="81"/>
      <c r="C141" s="81"/>
      <c r="D141" s="81"/>
      <c r="E141" s="38"/>
      <c r="F141" s="36"/>
      <c r="G141" s="36"/>
    </row>
    <row r="142" spans="1:16" x14ac:dyDescent="0.2">
      <c r="A142" s="13"/>
      <c r="B142" s="81"/>
      <c r="C142" s="81"/>
      <c r="D142" s="81"/>
      <c r="E142" s="38"/>
      <c r="F142" s="36"/>
      <c r="G142" s="36"/>
    </row>
    <row r="143" spans="1:16" x14ac:dyDescent="0.2">
      <c r="A143" s="13"/>
      <c r="E143" s="38"/>
      <c r="F143" s="36"/>
      <c r="G143" s="36"/>
    </row>
    <row r="144" spans="1:16" x14ac:dyDescent="0.2">
      <c r="A144" s="13"/>
      <c r="E144" s="38"/>
      <c r="F144" s="36"/>
      <c r="G144" s="36"/>
    </row>
    <row r="145" spans="1:29" x14ac:dyDescent="0.2">
      <c r="A145" s="13"/>
      <c r="E145" s="38"/>
      <c r="F145" s="36"/>
      <c r="G145" s="36"/>
    </row>
    <row r="146" spans="1:29" x14ac:dyDescent="0.2">
      <c r="A146" s="13"/>
      <c r="E146" s="38"/>
      <c r="F146" s="36"/>
      <c r="G146" s="36"/>
    </row>
    <row r="147" spans="1:29" x14ac:dyDescent="0.2">
      <c r="A147" s="13"/>
      <c r="B147" s="13"/>
      <c r="C147" s="13"/>
      <c r="D147" s="38"/>
      <c r="E147" s="38"/>
      <c r="F147" s="36"/>
      <c r="G147" s="36"/>
    </row>
    <row r="148" spans="1:29" x14ac:dyDescent="0.2">
      <c r="A148" s="13"/>
      <c r="B148" s="13"/>
      <c r="C148" s="13"/>
      <c r="D148" s="38"/>
      <c r="E148" s="38"/>
      <c r="F148" s="36"/>
      <c r="G148" s="36"/>
    </row>
    <row r="149" spans="1:29" x14ac:dyDescent="0.2">
      <c r="A149" s="16"/>
      <c r="B149" s="16"/>
      <c r="C149" s="17"/>
      <c r="D149" s="16"/>
      <c r="E149" s="16"/>
      <c r="F149" s="16"/>
      <c r="G149" s="16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</row>
    <row r="150" spans="1:29" s="39" customFormat="1" x14ac:dyDescent="0.2">
      <c r="A150" s="20"/>
      <c r="B150" s="99"/>
      <c r="C150" s="99"/>
      <c r="D150" s="99"/>
      <c r="E150" s="82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</row>
    <row r="151" spans="1:29" x14ac:dyDescent="0.2">
      <c r="E151" s="80"/>
      <c r="F151" s="94"/>
      <c r="G151" s="94"/>
    </row>
    <row r="152" spans="1:29" x14ac:dyDescent="0.2">
      <c r="E152" s="80"/>
      <c r="F152" s="100"/>
      <c r="G152" s="100"/>
    </row>
    <row r="153" spans="1:29" x14ac:dyDescent="0.2">
      <c r="E153" s="80"/>
      <c r="F153" s="83"/>
      <c r="G153" s="83"/>
    </row>
    <row r="154" spans="1:29" x14ac:dyDescent="0.2">
      <c r="E154" s="80"/>
      <c r="F154" s="94"/>
      <c r="G154" s="94"/>
    </row>
    <row r="161" spans="2:14" x14ac:dyDescent="0.2">
      <c r="B161" s="37"/>
    </row>
    <row r="163" spans="2:14" ht="12" x14ac:dyDescent="0.25">
      <c r="N163" s="14"/>
    </row>
  </sheetData>
  <mergeCells count="22">
    <mergeCell ref="F154:G154"/>
    <mergeCell ref="A20:G20"/>
    <mergeCell ref="A21:G21"/>
    <mergeCell ref="A24:G24"/>
    <mergeCell ref="B112:D112"/>
    <mergeCell ref="B113:D113"/>
    <mergeCell ref="B125:D125"/>
    <mergeCell ref="B129:D129"/>
    <mergeCell ref="B130:D130"/>
    <mergeCell ref="B150:D150"/>
    <mergeCell ref="F151:G151"/>
    <mergeCell ref="F152:G152"/>
    <mergeCell ref="H2:H3"/>
    <mergeCell ref="E14:G14"/>
    <mergeCell ref="D1:G1"/>
    <mergeCell ref="A2:C2"/>
    <mergeCell ref="F2:G2"/>
    <mergeCell ref="E4:G4"/>
    <mergeCell ref="E5:G5"/>
    <mergeCell ref="E6:G6"/>
    <mergeCell ref="E12:G12"/>
    <mergeCell ref="E13:G13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Lavinia</dc:creator>
  <cp:lastModifiedBy>Dell</cp:lastModifiedBy>
  <cp:lastPrinted>2026-08-31T09:13:12Z</cp:lastPrinted>
  <dcterms:created xsi:type="dcterms:W3CDTF">2023-12-19T08:13:51Z</dcterms:created>
  <dcterms:modified xsi:type="dcterms:W3CDTF">2026-09-01T08:39:45Z</dcterms:modified>
</cp:coreProperties>
</file>